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изменения в МП за 2021 год\2021\отчет 2021\исправл (замеч УЭ)\"/>
    </mc:Choice>
  </mc:AlternateContent>
  <bookViews>
    <workbookView xWindow="210" yWindow="540" windowWidth="18840" windowHeight="11115" activeTab="2"/>
  </bookViews>
  <sheets>
    <sheet name="Форма 1" sheetId="2" r:id="rId1"/>
    <sheet name="Форма 4" sheetId="3" r:id="rId2"/>
    <sheet name="Форма 6" sheetId="4" r:id="rId3"/>
  </sheets>
  <definedNames>
    <definedName name="_xlnm._FilterDatabase" localSheetId="0" hidden="1">'Форма 1'!$A$6:$Q$29</definedName>
  </definedNames>
  <calcPr calcId="152511"/>
</workbook>
</file>

<file path=xl/calcChain.xml><?xml version="1.0" encoding="utf-8"?>
<calcChain xmlns="http://schemas.openxmlformats.org/spreadsheetml/2006/main">
  <c r="I13" i="3" l="1"/>
  <c r="I12" i="3"/>
  <c r="I10" i="3"/>
  <c r="N9" i="3"/>
  <c r="M9" i="3"/>
  <c r="L9" i="3"/>
  <c r="K9" i="3"/>
  <c r="J9" i="3"/>
  <c r="P9" i="3" l="1"/>
  <c r="K27" i="2" l="1"/>
  <c r="L24" i="2"/>
  <c r="L9" i="2"/>
  <c r="P13" i="3" l="1"/>
  <c r="O13" i="3"/>
  <c r="P12" i="3"/>
  <c r="O12" i="3"/>
  <c r="N11" i="3"/>
  <c r="N8" i="3" s="1"/>
  <c r="M11" i="3"/>
  <c r="M8" i="3" s="1"/>
  <c r="L11" i="3"/>
  <c r="L8" i="3" s="1"/>
  <c r="K11" i="3"/>
  <c r="K8" i="3" s="1"/>
  <c r="J11" i="3"/>
  <c r="J8" i="3" s="1"/>
  <c r="O8" i="3" s="1"/>
  <c r="P8" i="3" l="1"/>
  <c r="P11" i="3"/>
  <c r="O11" i="3"/>
  <c r="P25" i="2" l="1"/>
  <c r="P21" i="2"/>
  <c r="P20" i="2"/>
  <c r="P19" i="2"/>
  <c r="P18" i="2"/>
  <c r="P17" i="2"/>
  <c r="P16" i="2"/>
  <c r="P14" i="2"/>
  <c r="P12" i="2"/>
  <c r="P11" i="2"/>
  <c r="Q23" i="2"/>
  <c r="L27" i="2"/>
  <c r="P27" i="2"/>
  <c r="K24" i="2"/>
  <c r="P24" i="2" s="1"/>
  <c r="Q21" i="2"/>
  <c r="Q20" i="2"/>
  <c r="O15" i="2"/>
  <c r="N15" i="2"/>
  <c r="M15" i="2"/>
  <c r="L15" i="2"/>
  <c r="K15" i="2"/>
  <c r="P15" i="2" l="1"/>
  <c r="Q15" i="2"/>
  <c r="O26" i="2"/>
  <c r="N26" i="2"/>
  <c r="M26" i="2"/>
  <c r="L26" i="2"/>
  <c r="K26" i="2"/>
  <c r="O22" i="2"/>
  <c r="N22" i="2"/>
  <c r="M22" i="2"/>
  <c r="L22" i="2"/>
  <c r="K22" i="2"/>
  <c r="K8" i="2"/>
  <c r="Q28" i="2"/>
  <c r="O8" i="2" l="1"/>
  <c r="N8" i="2"/>
  <c r="L8" i="2"/>
  <c r="M8" i="2"/>
  <c r="P8" i="2" s="1"/>
  <c r="Q8" i="2" l="1"/>
  <c r="Q11" i="2" l="1"/>
  <c r="Q29" i="2"/>
  <c r="Q27" i="2"/>
  <c r="Q25" i="2"/>
  <c r="Q24" i="2"/>
  <c r="Q19" i="2"/>
  <c r="Q18" i="2"/>
  <c r="Q17" i="2"/>
  <c r="Q16" i="2"/>
  <c r="Q14" i="2"/>
  <c r="Q13" i="2"/>
  <c r="Q12" i="2"/>
  <c r="Q10" i="2"/>
  <c r="P10" i="2"/>
  <c r="Q9" i="2"/>
  <c r="P9" i="2"/>
  <c r="K7" i="2" l="1"/>
  <c r="M7" i="2"/>
  <c r="O7" i="2"/>
  <c r="Q26" i="2"/>
  <c r="L7" i="2"/>
  <c r="N7" i="2"/>
  <c r="P22" i="2"/>
  <c r="P26" i="2"/>
  <c r="Q22" i="2"/>
  <c r="Q7" i="2" l="1"/>
  <c r="P7" i="2"/>
</calcChain>
</file>

<file path=xl/sharedStrings.xml><?xml version="1.0" encoding="utf-8"?>
<sst xmlns="http://schemas.openxmlformats.org/spreadsheetml/2006/main" count="272" uniqueCount="134">
  <si>
    <t>МП</t>
  </si>
  <si>
    <t>Пп</t>
  </si>
  <si>
    <t>ОМ М</t>
  </si>
  <si>
    <t>факт</t>
  </si>
  <si>
    <t>Коды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</si>
  <si>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</si>
  <si>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</si>
  <si>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</si>
  <si>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"Город Ижевск", тыс. рублей</t>
  </si>
  <si>
    <t>Кассовые расходы, %</t>
  </si>
  <si>
    <t>ГРБС</t>
  </si>
  <si>
    <t>Рз</t>
  </si>
  <si>
    <t>Пр</t>
  </si>
  <si>
    <t>ЦС</t>
  </si>
  <si>
    <t>ВР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</si>
  <si>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</si>
  <si>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</si>
  <si>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 на конец отчетного периода</t>
  </si>
  <si>
    <t>кредиторская задолженность за отчетный период</t>
  </si>
  <si>
    <t>к плану на 1 января отчетного года</t>
  </si>
  <si>
    <t>к плану на отчетную дату</t>
  </si>
  <si>
    <t>всего</t>
  </si>
  <si>
    <t>в т.ч. кредиторская задолженность прошлых отчетных периодов</t>
  </si>
  <si>
    <t>Форма 1. Отчет об использовании бюджетных ассигнований бюджета муниципального образования "Город Ижевск" на реализацию муниципальной программы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</si>
  <si>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</si>
  <si>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</si>
  <si>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услуги</t>
  </si>
  <si>
    <t>Значение показателя объема муниципальной услуги</t>
  </si>
  <si>
    <t>Расходы бюджета муниципального образования "Город Ижевск" на оказание муниципальной услуги (выполнение работы), тыс. рублей</t>
  </si>
  <si>
    <t>план</t>
  </si>
  <si>
    <t>отклонение значения за отчетный период от плана (гр. 8 - гр. 7)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</si>
  <si>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</si>
  <si>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</si>
  <si>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</si>
  <si>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</si>
  <si>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Администрации города Ижевска</t>
  </si>
  <si>
    <t>00</t>
  </si>
  <si>
    <t>000</t>
  </si>
  <si>
    <t>Начальник Управления имущественных отношений и земельных ресурсов Администрации города Ижевска</t>
  </si>
  <si>
    <t>Е.Л.Банникова</t>
  </si>
  <si>
    <t>01 00000</t>
  </si>
  <si>
    <t>01 60320</t>
  </si>
  <si>
    <t>Проведение оценки рыночной стоимости объектов нежилого фонда в целях приватизации</t>
  </si>
  <si>
    <t>-</t>
  </si>
  <si>
    <t>шт.</t>
  </si>
  <si>
    <t>01 69992</t>
  </si>
  <si>
    <t>Проведение оценки земельных участков</t>
  </si>
  <si>
    <t>Постановка на кадастровый учет лесных участков</t>
  </si>
  <si>
    <t>01 60330</t>
  </si>
  <si>
    <t>Демонтаж рекламных конструкций</t>
  </si>
  <si>
    <t>01 S7930</t>
  </si>
  <si>
    <t>Проведение комплексных кадастровых работ</t>
  </si>
  <si>
    <t>01 60370</t>
  </si>
  <si>
    <t>Расходы на выполнение работ, связанных с получением дополнительных доходов от объектов недвижимого имущества организаций и физических лиц</t>
  </si>
  <si>
    <t>02 00000</t>
  </si>
  <si>
    <t>02 60280</t>
  </si>
  <si>
    <t>Изготовление технических планов на объекты недвижимости</t>
  </si>
  <si>
    <t>02 69995</t>
  </si>
  <si>
    <t>Внесение обязательных взносов на капитальный ремонт общего имущества в многоквартирных домах</t>
  </si>
  <si>
    <t>02 60260</t>
  </si>
  <si>
    <t>Заключение договоров на содержание общего имущества и на отопление помещений в многоквартирных домах</t>
  </si>
  <si>
    <t>02 60360</t>
  </si>
  <si>
    <t>Проведение обследования объектов инженерной инфраструктуры кадастровыми инженерами в целях последующего внесения изменений в Единый государственный реестр недвижимости</t>
  </si>
  <si>
    <t>02 S0822</t>
  </si>
  <si>
    <t>Капитальные вложения в объекты государственной (муниципальной) собственности</t>
  </si>
  <si>
    <t>02 60820</t>
  </si>
  <si>
    <t>03 00000</t>
  </si>
  <si>
    <t>03 62040</t>
  </si>
  <si>
    <t>Формирование земельных участков</t>
  </si>
  <si>
    <t>Подготовка технической документации для внесения изменений в схему размещения рекламных конструкций</t>
  </si>
  <si>
    <t>Количество рекламных конструкций, на которые подготовлена техническая документация для внесения изменений в схему размещения рекламных конструкций</t>
  </si>
  <si>
    <t>04 00000</t>
  </si>
  <si>
    <t>04 60030</t>
  </si>
  <si>
    <t>Реализация установленных полномочий (функций) УИО</t>
  </si>
  <si>
    <t>Замена приборов учета</t>
  </si>
  <si>
    <t>00 00000</t>
  </si>
  <si>
    <t>0</t>
  </si>
  <si>
    <t>"Управление муниципальной собственностью"</t>
  </si>
  <si>
    <t>УИОиЗР</t>
  </si>
  <si>
    <t>15 0 00 00000</t>
  </si>
  <si>
    <t>Основное мероприятие "Организация работы по выполнению установленных планов поступлений неналоговых доходов"</t>
  </si>
  <si>
    <t>15 0 01 00000</t>
  </si>
  <si>
    <t>04</t>
  </si>
  <si>
    <t>15 0 01 69992</t>
  </si>
  <si>
    <t>15</t>
  </si>
  <si>
    <t>01</t>
  </si>
  <si>
    <t>15 0 01 60320</t>
  </si>
  <si>
    <t>15 0 01 60330</t>
  </si>
  <si>
    <t>15 0 01 60370</t>
  </si>
  <si>
    <t>12</t>
  </si>
  <si>
    <t>15 0 01 S7930</t>
  </si>
  <si>
    <t>Основное мероприятие "Организация работы по управлению муниципальным имуществом"</t>
  </si>
  <si>
    <t>15 0 02 00000</t>
  </si>
  <si>
    <t>15 0 02 60280</t>
  </si>
  <si>
    <t>15 0 02 60260</t>
  </si>
  <si>
    <t>240, 850</t>
  </si>
  <si>
    <t>15 0 02 60360</t>
  </si>
  <si>
    <t>15 0 02 69995</t>
  </si>
  <si>
    <t>410</t>
  </si>
  <si>
    <t>15 0 02 S0822</t>
  </si>
  <si>
    <t>Капитальные вложения в объекты коммунальной инфраструктуры государственной (муниципальной) собственности</t>
  </si>
  <si>
    <t>15 0 02 60820</t>
  </si>
  <si>
    <t>Основное мероприятие "Оказание муниципальных услуг, выполнение работ, финансовое обеспечение деятельности муниципальных учреждений"</t>
  </si>
  <si>
    <t>15 0 03 00000</t>
  </si>
  <si>
    <t>15 0 03 62040</t>
  </si>
  <si>
    <t>Основное мероприятие "Обеспечение функций муниципальных органов"</t>
  </si>
  <si>
    <t>15 0 04 00000</t>
  </si>
  <si>
    <t>15 0 04 60030</t>
  </si>
  <si>
    <t>120, 240, 320, 850</t>
  </si>
  <si>
    <t>Форма 6. Сведения о внесенных за отчетный период</t>
  </si>
  <si>
    <t>изменениях в муниципальную программу«Управление муниципальной собственностью»</t>
  </si>
  <si>
    <t>N п/п</t>
  </si>
  <si>
    <t xml:space="preserve">
Подготовка документов в целях установки и эксплуатации рекламных конструкций УИОиЗР
</t>
  </si>
  <si>
    <t>03 60331</t>
  </si>
  <si>
    <t>Количество подготовленных документов</t>
  </si>
  <si>
    <t>04 60033</t>
  </si>
  <si>
    <t>Расходы на обеспечение текущей деятельности в сфере установленных функций</t>
  </si>
  <si>
    <t>15 0 03 60331</t>
  </si>
  <si>
    <t>Муниципальная программа "Управление муниципальной собственностью"</t>
  </si>
  <si>
    <t xml:space="preserve">Основное мероприятие: «Оказание муниципальных услуг, выполнение работ, финансовое обеспечение деятельности муниципальных учреждений»  </t>
  </si>
  <si>
    <t>Х</t>
  </si>
  <si>
    <t>Мероприятие : «Расходы на формирование земельных участков»</t>
  </si>
  <si>
    <t>Муниципальная услуга :  «Формирование земельных участков»</t>
  </si>
  <si>
    <t>Количество сформированных земельных участков</t>
  </si>
  <si>
    <t>Ед.</t>
  </si>
  <si>
    <t>Муниципальная услуга :  «Подготовка технической документации для внесения изменений в схему размещения рекламных конструкций»</t>
  </si>
  <si>
    <t>15 0 04 60033</t>
  </si>
  <si>
    <t>240</t>
  </si>
  <si>
    <t>830</t>
  </si>
  <si>
    <t>Расходы на выполнение работ в области размещения объектов наружной рекламы и информации</t>
  </si>
  <si>
    <t>Муниципальная услуга :  «Подготовка документов в целях установки и эксплуатации рекламных конструкций»</t>
  </si>
  <si>
    <t>Приведение муниципальной программы  в соответствие с решением Городской думы города Ижевска от 17 декабря 2020 года № 64 «О бюджете муниципального образования «Город Ижевск» на 2021 год и плановый период 2022 и 2023 годов», приведение плановых (количественных и денежных) показателей за 2020 год к фактическим.</t>
  </si>
  <si>
    <t>Форма 4. Отчет о выполнении сводных показателей муниципальных заданий на оказание муниципальных услуг муниципальных заданий                                                                                                                                        на оказание муниципальных услуг (выполнение работ)</t>
  </si>
  <si>
    <t>И.о. Заместителя Главы Администрации города Ижевска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</si>
</sst>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0"/>
      <color theme="1"/>
      <name val="Arial"/>
      <family val="2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49" fontId="2" fillId="0" borderId="2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2" xfId="0" applyFont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3"/>
  <sheetViews>
    <sheetView topLeftCell="A25" zoomScale="70" zoomScaleNormal="70" workbookViewId="0">
      <selection activeCell="U29" sqref="U29"/>
    </sheetView>
  </sheetViews>
  <sheetFormatPr defaultRowHeight="218.25" customHeight="1" x14ac:dyDescent="0.3"/>
  <cols>
    <col min="1" max="1" width="6.875" style="19" customWidth="1"/>
    <col min="2" max="2" width="6" style="19" customWidth="1"/>
    <col min="3" max="3" width="9" style="19"/>
    <col min="4" max="4" width="46" style="19" customWidth="1"/>
    <col min="5" max="5" width="12.625" style="19" customWidth="1"/>
    <col min="6" max="10" width="9" style="19"/>
    <col min="11" max="11" width="16.125" style="19" customWidth="1"/>
    <col min="12" max="12" width="16.5" style="19" customWidth="1"/>
    <col min="13" max="13" width="17.125" style="19" customWidth="1"/>
    <col min="14" max="14" width="16.125" style="19" customWidth="1"/>
    <col min="15" max="15" width="19.375" style="19" customWidth="1"/>
    <col min="16" max="16384" width="9" style="19"/>
  </cols>
  <sheetData>
    <row r="1" spans="1:17" ht="101.25" customHeight="1" x14ac:dyDescent="0.3">
      <c r="A1" s="66" t="s">
        <v>23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ht="18" customHeight="1" x14ac:dyDescent="0.3"/>
    <row r="3" spans="1:17" ht="129" customHeight="1" x14ac:dyDescent="0.3">
      <c r="A3" s="61" t="s">
        <v>4</v>
      </c>
      <c r="B3" s="61"/>
      <c r="C3" s="61"/>
      <c r="D3" s="61" t="s">
        <v>5</v>
      </c>
      <c r="E3" s="61" t="s">
        <v>6</v>
      </c>
      <c r="F3" s="61" t="s">
        <v>7</v>
      </c>
      <c r="G3" s="61"/>
      <c r="H3" s="61"/>
      <c r="I3" s="61"/>
      <c r="J3" s="61"/>
      <c r="K3" s="61" t="s">
        <v>8</v>
      </c>
      <c r="L3" s="61"/>
      <c r="M3" s="61"/>
      <c r="N3" s="61"/>
      <c r="O3" s="61"/>
      <c r="P3" s="61" t="s">
        <v>9</v>
      </c>
      <c r="Q3" s="61"/>
    </row>
    <row r="4" spans="1:17" ht="142.5" customHeight="1" x14ac:dyDescent="0.3">
      <c r="A4" s="61"/>
      <c r="B4" s="61"/>
      <c r="C4" s="61"/>
      <c r="D4" s="61"/>
      <c r="E4" s="61"/>
      <c r="F4" s="61" t="s">
        <v>10</v>
      </c>
      <c r="G4" s="61" t="s">
        <v>11</v>
      </c>
      <c r="H4" s="61" t="s">
        <v>12</v>
      </c>
      <c r="I4" s="61" t="s">
        <v>13</v>
      </c>
      <c r="J4" s="61" t="s">
        <v>14</v>
      </c>
      <c r="K4" s="61" t="s">
        <v>15</v>
      </c>
      <c r="L4" s="61" t="s">
        <v>16</v>
      </c>
      <c r="M4" s="61" t="s">
        <v>17</v>
      </c>
      <c r="N4" s="61"/>
      <c r="O4" s="61" t="s">
        <v>18</v>
      </c>
      <c r="P4" s="61" t="s">
        <v>19</v>
      </c>
      <c r="Q4" s="61" t="s">
        <v>20</v>
      </c>
    </row>
    <row r="5" spans="1:17" ht="168.75" customHeight="1" x14ac:dyDescent="0.3">
      <c r="A5" s="20" t="s">
        <v>0</v>
      </c>
      <c r="B5" s="20" t="s">
        <v>1</v>
      </c>
      <c r="C5" s="20" t="s">
        <v>2</v>
      </c>
      <c r="D5" s="61"/>
      <c r="E5" s="61"/>
      <c r="F5" s="61"/>
      <c r="G5" s="61"/>
      <c r="H5" s="61"/>
      <c r="I5" s="61"/>
      <c r="J5" s="61"/>
      <c r="K5" s="61"/>
      <c r="L5" s="61"/>
      <c r="M5" s="20" t="s">
        <v>21</v>
      </c>
      <c r="N5" s="20" t="s">
        <v>22</v>
      </c>
      <c r="O5" s="61"/>
      <c r="P5" s="61"/>
      <c r="Q5" s="61"/>
    </row>
    <row r="6" spans="1:17" ht="35.25" customHeight="1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0">
        <v>16</v>
      </c>
      <c r="Q6" s="20">
        <v>17</v>
      </c>
    </row>
    <row r="7" spans="1:17" ht="84" customHeight="1" x14ac:dyDescent="0.3">
      <c r="A7" s="23">
        <v>15</v>
      </c>
      <c r="B7" s="23">
        <v>0</v>
      </c>
      <c r="C7" s="23" t="s">
        <v>75</v>
      </c>
      <c r="D7" s="24" t="s">
        <v>77</v>
      </c>
      <c r="E7" s="23" t="s">
        <v>78</v>
      </c>
      <c r="F7" s="23">
        <v>849</v>
      </c>
      <c r="G7" s="23" t="s">
        <v>36</v>
      </c>
      <c r="H7" s="23" t="s">
        <v>36</v>
      </c>
      <c r="I7" s="23" t="s">
        <v>79</v>
      </c>
      <c r="J7" s="23" t="s">
        <v>37</v>
      </c>
      <c r="K7" s="25">
        <f>K8+K15+K22+K26</f>
        <v>103792.5</v>
      </c>
      <c r="L7" s="25">
        <f>L8+L15+L22+L26</f>
        <v>119410.2</v>
      </c>
      <c r="M7" s="26">
        <f>M8+M15+M22+M26</f>
        <v>113916.52</v>
      </c>
      <c r="N7" s="25">
        <f>N8+N15+N22+N26</f>
        <v>283.35000000000002</v>
      </c>
      <c r="O7" s="25">
        <f>O8+O15+O22+O26</f>
        <v>555.57999999999993</v>
      </c>
      <c r="P7" s="27">
        <f>M7/K7*100</f>
        <v>109.75409591251777</v>
      </c>
      <c r="Q7" s="27">
        <f>M7/L7*100</f>
        <v>95.39932099602882</v>
      </c>
    </row>
    <row r="8" spans="1:17" ht="160.5" customHeight="1" x14ac:dyDescent="0.3">
      <c r="A8" s="28">
        <v>15</v>
      </c>
      <c r="B8" s="28">
        <v>0</v>
      </c>
      <c r="C8" s="2" t="s">
        <v>40</v>
      </c>
      <c r="D8" s="29" t="s">
        <v>80</v>
      </c>
      <c r="E8" s="2" t="s">
        <v>78</v>
      </c>
      <c r="F8" s="2">
        <v>849</v>
      </c>
      <c r="G8" s="2" t="s">
        <v>36</v>
      </c>
      <c r="H8" s="2" t="s">
        <v>36</v>
      </c>
      <c r="I8" s="2" t="s">
        <v>81</v>
      </c>
      <c r="J8" s="2" t="s">
        <v>37</v>
      </c>
      <c r="K8" s="3">
        <f>K9+K10+K11+K12+K13+K14</f>
        <v>7481.0999999999995</v>
      </c>
      <c r="L8" s="3">
        <f t="shared" ref="L8" si="0">L9+L10+L11+L12+L13+L14</f>
        <v>10668.1</v>
      </c>
      <c r="M8" s="3">
        <f>M9+M10+M11+M12+M13+M14</f>
        <v>9236.0400000000009</v>
      </c>
      <c r="N8" s="3">
        <f t="shared" ref="N8:O8" si="1">N9+N10+N11+N12+N13+N14</f>
        <v>0</v>
      </c>
      <c r="O8" s="3">
        <f t="shared" si="1"/>
        <v>100.83</v>
      </c>
      <c r="P8" s="30">
        <f>M8/K8*100</f>
        <v>123.45831495368331</v>
      </c>
      <c r="Q8" s="30">
        <f>M8/L8*100</f>
        <v>86.576241317572951</v>
      </c>
    </row>
    <row r="9" spans="1:17" ht="87" customHeight="1" x14ac:dyDescent="0.3">
      <c r="A9" s="1">
        <v>15</v>
      </c>
      <c r="B9" s="1">
        <v>0</v>
      </c>
      <c r="C9" s="1" t="s">
        <v>45</v>
      </c>
      <c r="D9" s="5" t="s">
        <v>46</v>
      </c>
      <c r="E9" s="31" t="s">
        <v>78</v>
      </c>
      <c r="F9" s="31">
        <v>849</v>
      </c>
      <c r="G9" s="31" t="s">
        <v>82</v>
      </c>
      <c r="H9" s="31">
        <v>12</v>
      </c>
      <c r="I9" s="31" t="s">
        <v>83</v>
      </c>
      <c r="J9" s="31" t="s">
        <v>128</v>
      </c>
      <c r="K9" s="6">
        <v>1292</v>
      </c>
      <c r="L9" s="6">
        <f>3540.5-L10</f>
        <v>2651.5</v>
      </c>
      <c r="M9" s="32">
        <v>1848.67</v>
      </c>
      <c r="N9" s="6"/>
      <c r="O9" s="6">
        <v>8.9700000000000006</v>
      </c>
      <c r="P9" s="6">
        <f>M9/K9*100</f>
        <v>143.08591331269352</v>
      </c>
      <c r="Q9" s="6">
        <f>M9/L9*100</f>
        <v>69.721666980954183</v>
      </c>
    </row>
    <row r="10" spans="1:17" ht="75.75" customHeight="1" x14ac:dyDescent="0.3">
      <c r="A10" s="1">
        <v>15</v>
      </c>
      <c r="B10" s="1">
        <v>0</v>
      </c>
      <c r="C10" s="1" t="s">
        <v>45</v>
      </c>
      <c r="D10" s="5" t="s">
        <v>47</v>
      </c>
      <c r="E10" s="31" t="s">
        <v>78</v>
      </c>
      <c r="F10" s="31">
        <v>849</v>
      </c>
      <c r="G10" s="31" t="s">
        <v>82</v>
      </c>
      <c r="H10" s="31">
        <v>12</v>
      </c>
      <c r="I10" s="31" t="s">
        <v>83</v>
      </c>
      <c r="J10" s="31">
        <v>240</v>
      </c>
      <c r="K10" s="6">
        <v>4026.7</v>
      </c>
      <c r="L10" s="6">
        <v>889</v>
      </c>
      <c r="M10" s="32">
        <v>889</v>
      </c>
      <c r="N10" s="6"/>
      <c r="O10" s="6"/>
      <c r="P10" s="6">
        <f t="shared" ref="P10:P27" si="2">M10/K10*100</f>
        <v>22.077631807683712</v>
      </c>
      <c r="Q10" s="6">
        <f t="shared" ref="Q10:Q29" si="3">M10/L10*100</f>
        <v>100</v>
      </c>
    </row>
    <row r="11" spans="1:17" ht="97.5" customHeight="1" x14ac:dyDescent="0.3">
      <c r="A11" s="31" t="s">
        <v>84</v>
      </c>
      <c r="B11" s="31" t="s">
        <v>76</v>
      </c>
      <c r="C11" s="31" t="s">
        <v>41</v>
      </c>
      <c r="D11" s="5" t="s">
        <v>42</v>
      </c>
      <c r="E11" s="31" t="s">
        <v>78</v>
      </c>
      <c r="F11" s="31">
        <v>849</v>
      </c>
      <c r="G11" s="31" t="s">
        <v>85</v>
      </c>
      <c r="H11" s="31">
        <v>13</v>
      </c>
      <c r="I11" s="31" t="s">
        <v>86</v>
      </c>
      <c r="J11" s="31" t="s">
        <v>128</v>
      </c>
      <c r="K11" s="6">
        <v>800</v>
      </c>
      <c r="L11" s="6">
        <v>900</v>
      </c>
      <c r="M11" s="32">
        <v>704.83</v>
      </c>
      <c r="N11" s="6"/>
      <c r="O11" s="6"/>
      <c r="P11" s="6">
        <f t="shared" si="2"/>
        <v>88.103750000000005</v>
      </c>
      <c r="Q11" s="6">
        <f t="shared" si="3"/>
        <v>78.314444444444447</v>
      </c>
    </row>
    <row r="12" spans="1:17" ht="86.25" customHeight="1" x14ac:dyDescent="0.3">
      <c r="A12" s="1" t="s">
        <v>84</v>
      </c>
      <c r="B12" s="1" t="s">
        <v>76</v>
      </c>
      <c r="C12" s="1" t="s">
        <v>48</v>
      </c>
      <c r="D12" s="33" t="s">
        <v>49</v>
      </c>
      <c r="E12" s="31" t="s">
        <v>78</v>
      </c>
      <c r="F12" s="31">
        <v>849</v>
      </c>
      <c r="G12" s="31" t="s">
        <v>85</v>
      </c>
      <c r="H12" s="31">
        <v>13</v>
      </c>
      <c r="I12" s="31" t="s">
        <v>87</v>
      </c>
      <c r="J12" s="31">
        <v>240</v>
      </c>
      <c r="K12" s="6">
        <v>600</v>
      </c>
      <c r="L12" s="6">
        <v>525.6</v>
      </c>
      <c r="M12" s="32">
        <v>222.43</v>
      </c>
      <c r="N12" s="6"/>
      <c r="O12" s="6">
        <v>91.86</v>
      </c>
      <c r="P12" s="6">
        <f t="shared" si="2"/>
        <v>37.071666666666673</v>
      </c>
      <c r="Q12" s="6">
        <f t="shared" si="3"/>
        <v>42.319254185692543</v>
      </c>
    </row>
    <row r="13" spans="1:17" ht="135.75" customHeight="1" x14ac:dyDescent="0.3">
      <c r="A13" s="31" t="s">
        <v>84</v>
      </c>
      <c r="B13" s="31" t="s">
        <v>76</v>
      </c>
      <c r="C13" s="31" t="s">
        <v>52</v>
      </c>
      <c r="D13" s="34" t="s">
        <v>53</v>
      </c>
      <c r="E13" s="31" t="s">
        <v>78</v>
      </c>
      <c r="F13" s="31">
        <v>849</v>
      </c>
      <c r="G13" s="31" t="s">
        <v>85</v>
      </c>
      <c r="H13" s="31">
        <v>13</v>
      </c>
      <c r="I13" s="31" t="s">
        <v>88</v>
      </c>
      <c r="J13" s="31">
        <v>240</v>
      </c>
      <c r="K13" s="6">
        <v>0</v>
      </c>
      <c r="L13" s="6">
        <v>3980</v>
      </c>
      <c r="M13" s="32">
        <v>3980</v>
      </c>
      <c r="N13" s="6"/>
      <c r="O13" s="6"/>
      <c r="P13" s="35" t="s">
        <v>43</v>
      </c>
      <c r="Q13" s="6">
        <f t="shared" si="3"/>
        <v>100</v>
      </c>
    </row>
    <row r="14" spans="1:17" ht="99" customHeight="1" x14ac:dyDescent="0.3">
      <c r="A14" s="1" t="s">
        <v>84</v>
      </c>
      <c r="B14" s="1" t="s">
        <v>76</v>
      </c>
      <c r="C14" s="1" t="s">
        <v>50</v>
      </c>
      <c r="D14" s="34" t="s">
        <v>51</v>
      </c>
      <c r="E14" s="31" t="s">
        <v>78</v>
      </c>
      <c r="F14" s="31">
        <v>849</v>
      </c>
      <c r="G14" s="31" t="s">
        <v>82</v>
      </c>
      <c r="H14" s="31" t="s">
        <v>89</v>
      </c>
      <c r="I14" s="31" t="s">
        <v>90</v>
      </c>
      <c r="J14" s="31">
        <v>240</v>
      </c>
      <c r="K14" s="6">
        <v>762.4</v>
      </c>
      <c r="L14" s="6">
        <v>1722</v>
      </c>
      <c r="M14" s="32">
        <v>1591.11</v>
      </c>
      <c r="N14" s="6"/>
      <c r="O14" s="6"/>
      <c r="P14" s="6">
        <f t="shared" si="2"/>
        <v>208.69753410283317</v>
      </c>
      <c r="Q14" s="6">
        <f t="shared" si="3"/>
        <v>92.398954703832743</v>
      </c>
    </row>
    <row r="15" spans="1:17" ht="111" customHeight="1" x14ac:dyDescent="0.3">
      <c r="A15" s="28" t="s">
        <v>84</v>
      </c>
      <c r="B15" s="28" t="s">
        <v>76</v>
      </c>
      <c r="C15" s="2" t="s">
        <v>54</v>
      </c>
      <c r="D15" s="29" t="s">
        <v>91</v>
      </c>
      <c r="E15" s="2" t="s">
        <v>78</v>
      </c>
      <c r="F15" s="2">
        <v>849</v>
      </c>
      <c r="G15" s="2" t="s">
        <v>36</v>
      </c>
      <c r="H15" s="2" t="s">
        <v>36</v>
      </c>
      <c r="I15" s="2" t="s">
        <v>92</v>
      </c>
      <c r="J15" s="2" t="s">
        <v>37</v>
      </c>
      <c r="K15" s="3">
        <f>K16+K17+K18+K19+K20+K21</f>
        <v>52131.4</v>
      </c>
      <c r="L15" s="3">
        <f t="shared" ref="L15:O15" si="4">L16+L17+L18+L19+L20+L21</f>
        <v>52550</v>
      </c>
      <c r="M15" s="3">
        <f t="shared" si="4"/>
        <v>49835.47</v>
      </c>
      <c r="N15" s="3">
        <f t="shared" si="4"/>
        <v>127.3</v>
      </c>
      <c r="O15" s="3">
        <f t="shared" si="4"/>
        <v>128.82</v>
      </c>
      <c r="P15" s="30">
        <f>M15/K15*100</f>
        <v>95.595878875303569</v>
      </c>
      <c r="Q15" s="30">
        <f>M15/L15*100</f>
        <v>94.834386298763079</v>
      </c>
    </row>
    <row r="16" spans="1:17" ht="90" customHeight="1" x14ac:dyDescent="0.3">
      <c r="A16" s="1" t="s">
        <v>84</v>
      </c>
      <c r="B16" s="1" t="s">
        <v>76</v>
      </c>
      <c r="C16" s="1" t="s">
        <v>55</v>
      </c>
      <c r="D16" s="5" t="s">
        <v>56</v>
      </c>
      <c r="E16" s="31" t="s">
        <v>78</v>
      </c>
      <c r="F16" s="31">
        <v>849</v>
      </c>
      <c r="G16" s="31" t="s">
        <v>85</v>
      </c>
      <c r="H16" s="31">
        <v>13</v>
      </c>
      <c r="I16" s="31" t="s">
        <v>93</v>
      </c>
      <c r="J16" s="31">
        <v>240</v>
      </c>
      <c r="K16" s="6">
        <v>150</v>
      </c>
      <c r="L16" s="6">
        <v>29.3</v>
      </c>
      <c r="M16" s="32">
        <v>29.29</v>
      </c>
      <c r="N16" s="36"/>
      <c r="O16" s="36"/>
      <c r="P16" s="6">
        <f t="shared" si="2"/>
        <v>19.526666666666667</v>
      </c>
      <c r="Q16" s="6">
        <f t="shared" si="3"/>
        <v>99.965870307167222</v>
      </c>
    </row>
    <row r="17" spans="1:17" ht="99" customHeight="1" x14ac:dyDescent="0.3">
      <c r="A17" s="1" t="s">
        <v>84</v>
      </c>
      <c r="B17" s="1" t="s">
        <v>76</v>
      </c>
      <c r="C17" s="1" t="s">
        <v>59</v>
      </c>
      <c r="D17" s="5" t="s">
        <v>60</v>
      </c>
      <c r="E17" s="31" t="s">
        <v>78</v>
      </c>
      <c r="F17" s="31">
        <v>849</v>
      </c>
      <c r="G17" s="31" t="s">
        <v>85</v>
      </c>
      <c r="H17" s="31">
        <v>13</v>
      </c>
      <c r="I17" s="31" t="s">
        <v>94</v>
      </c>
      <c r="J17" s="31" t="s">
        <v>95</v>
      </c>
      <c r="K17" s="6">
        <v>2877.3</v>
      </c>
      <c r="L17" s="6">
        <v>2877.3</v>
      </c>
      <c r="M17" s="32">
        <v>461.14</v>
      </c>
      <c r="N17" s="6">
        <v>85.39</v>
      </c>
      <c r="O17" s="6">
        <v>66.489999999999995</v>
      </c>
      <c r="P17" s="6">
        <f t="shared" si="2"/>
        <v>16.026830709345568</v>
      </c>
      <c r="Q17" s="6">
        <f t="shared" si="3"/>
        <v>16.026830709345568</v>
      </c>
    </row>
    <row r="18" spans="1:17" ht="135.75" customHeight="1" x14ac:dyDescent="0.3">
      <c r="A18" s="1" t="s">
        <v>84</v>
      </c>
      <c r="B18" s="1" t="s">
        <v>76</v>
      </c>
      <c r="C18" s="1" t="s">
        <v>61</v>
      </c>
      <c r="D18" s="5" t="s">
        <v>62</v>
      </c>
      <c r="E18" s="31" t="s">
        <v>78</v>
      </c>
      <c r="F18" s="31">
        <v>849</v>
      </c>
      <c r="G18" s="31" t="s">
        <v>85</v>
      </c>
      <c r="H18" s="31">
        <v>13</v>
      </c>
      <c r="I18" s="31" t="s">
        <v>96</v>
      </c>
      <c r="J18" s="31">
        <v>240</v>
      </c>
      <c r="K18" s="6">
        <v>300</v>
      </c>
      <c r="L18" s="6">
        <v>89.3</v>
      </c>
      <c r="M18" s="32">
        <v>67.28</v>
      </c>
      <c r="N18" s="6"/>
      <c r="O18" s="6"/>
      <c r="P18" s="6">
        <f t="shared" si="2"/>
        <v>22.426666666666666</v>
      </c>
      <c r="Q18" s="6">
        <f t="shared" si="3"/>
        <v>75.341545352743566</v>
      </c>
    </row>
    <row r="19" spans="1:17" ht="112.5" customHeight="1" x14ac:dyDescent="0.3">
      <c r="A19" s="1" t="s">
        <v>84</v>
      </c>
      <c r="B19" s="1" t="s">
        <v>76</v>
      </c>
      <c r="C19" s="1" t="s">
        <v>57</v>
      </c>
      <c r="D19" s="5" t="s">
        <v>58</v>
      </c>
      <c r="E19" s="31" t="s">
        <v>78</v>
      </c>
      <c r="F19" s="31">
        <v>849</v>
      </c>
      <c r="G19" s="31" t="s">
        <v>85</v>
      </c>
      <c r="H19" s="31">
        <v>13</v>
      </c>
      <c r="I19" s="31" t="s">
        <v>97</v>
      </c>
      <c r="J19" s="31">
        <v>240</v>
      </c>
      <c r="K19" s="6">
        <v>1846.7</v>
      </c>
      <c r="L19" s="6">
        <v>2596.6999999999998</v>
      </c>
      <c r="M19" s="32">
        <v>2320.42</v>
      </c>
      <c r="N19" s="6">
        <v>41.91</v>
      </c>
      <c r="O19" s="6">
        <v>62.33</v>
      </c>
      <c r="P19" s="6">
        <f t="shared" si="2"/>
        <v>125.65224454432231</v>
      </c>
      <c r="Q19" s="6">
        <f t="shared" si="3"/>
        <v>89.360341972503576</v>
      </c>
    </row>
    <row r="20" spans="1:17" ht="97.5" customHeight="1" x14ac:dyDescent="0.3">
      <c r="A20" s="31" t="s">
        <v>84</v>
      </c>
      <c r="B20" s="31" t="s">
        <v>76</v>
      </c>
      <c r="C20" s="31" t="s">
        <v>63</v>
      </c>
      <c r="D20" s="34" t="s">
        <v>64</v>
      </c>
      <c r="E20" s="31" t="s">
        <v>78</v>
      </c>
      <c r="F20" s="31">
        <v>849</v>
      </c>
      <c r="G20" s="31" t="s">
        <v>82</v>
      </c>
      <c r="H20" s="31" t="s">
        <v>89</v>
      </c>
      <c r="I20" s="31" t="s">
        <v>99</v>
      </c>
      <c r="J20" s="31" t="s">
        <v>98</v>
      </c>
      <c r="K20" s="6">
        <v>46629.4</v>
      </c>
      <c r="L20" s="6">
        <v>46629.4</v>
      </c>
      <c r="M20" s="32">
        <v>46629.37</v>
      </c>
      <c r="N20" s="6"/>
      <c r="O20" s="6"/>
      <c r="P20" s="6">
        <f t="shared" si="2"/>
        <v>99.999935662907959</v>
      </c>
      <c r="Q20" s="6">
        <f t="shared" ref="Q20:Q21" si="5">M20/L20*100</f>
        <v>99.999935662907959</v>
      </c>
    </row>
    <row r="21" spans="1:17" ht="112.5" customHeight="1" x14ac:dyDescent="0.3">
      <c r="A21" s="31" t="s">
        <v>84</v>
      </c>
      <c r="B21" s="31" t="s">
        <v>76</v>
      </c>
      <c r="C21" s="31" t="s">
        <v>65</v>
      </c>
      <c r="D21" s="34" t="s">
        <v>100</v>
      </c>
      <c r="E21" s="31" t="s">
        <v>78</v>
      </c>
      <c r="F21" s="31">
        <v>849</v>
      </c>
      <c r="G21" s="31" t="s">
        <v>82</v>
      </c>
      <c r="H21" s="31" t="s">
        <v>89</v>
      </c>
      <c r="I21" s="31" t="s">
        <v>101</v>
      </c>
      <c r="J21" s="31" t="s">
        <v>98</v>
      </c>
      <c r="K21" s="6">
        <v>328</v>
      </c>
      <c r="L21" s="6">
        <v>328</v>
      </c>
      <c r="M21" s="32">
        <v>327.97</v>
      </c>
      <c r="N21" s="6"/>
      <c r="O21" s="6"/>
      <c r="P21" s="6">
        <f t="shared" si="2"/>
        <v>99.990853658536594</v>
      </c>
      <c r="Q21" s="6">
        <f t="shared" si="5"/>
        <v>99.990853658536594</v>
      </c>
    </row>
    <row r="22" spans="1:17" ht="120.75" customHeight="1" x14ac:dyDescent="0.3">
      <c r="A22" s="28" t="s">
        <v>84</v>
      </c>
      <c r="B22" s="28" t="s">
        <v>76</v>
      </c>
      <c r="C22" s="2" t="s">
        <v>66</v>
      </c>
      <c r="D22" s="29" t="s">
        <v>102</v>
      </c>
      <c r="E22" s="2" t="s">
        <v>78</v>
      </c>
      <c r="F22" s="2">
        <v>849</v>
      </c>
      <c r="G22" s="2" t="s">
        <v>82</v>
      </c>
      <c r="H22" s="2">
        <v>12</v>
      </c>
      <c r="I22" s="2" t="s">
        <v>103</v>
      </c>
      <c r="J22" s="2" t="s">
        <v>37</v>
      </c>
      <c r="K22" s="3">
        <f>K23+K24+K25</f>
        <v>3749.3</v>
      </c>
      <c r="L22" s="3">
        <f t="shared" ref="L22:O22" si="6">L23+L24+L25</f>
        <v>8336.74</v>
      </c>
      <c r="M22" s="3">
        <f t="shared" si="6"/>
        <v>8023.42</v>
      </c>
      <c r="N22" s="3">
        <f t="shared" si="6"/>
        <v>0</v>
      </c>
      <c r="O22" s="3">
        <f t="shared" si="6"/>
        <v>0</v>
      </c>
      <c r="P22" s="30">
        <f t="shared" si="2"/>
        <v>213.99781292507933</v>
      </c>
      <c r="Q22" s="30">
        <f t="shared" si="3"/>
        <v>96.241696394513937</v>
      </c>
    </row>
    <row r="23" spans="1:17" ht="76.5" customHeight="1" x14ac:dyDescent="0.3">
      <c r="A23" s="1" t="s">
        <v>84</v>
      </c>
      <c r="B23" s="1" t="s">
        <v>76</v>
      </c>
      <c r="C23" s="1" t="s">
        <v>113</v>
      </c>
      <c r="D23" s="5" t="s">
        <v>112</v>
      </c>
      <c r="E23" s="1" t="s">
        <v>78</v>
      </c>
      <c r="F23" s="1">
        <v>849</v>
      </c>
      <c r="G23" s="1" t="s">
        <v>82</v>
      </c>
      <c r="H23" s="1">
        <v>12</v>
      </c>
      <c r="I23" s="1" t="s">
        <v>117</v>
      </c>
      <c r="J23" s="1">
        <v>610</v>
      </c>
      <c r="K23" s="6">
        <v>0</v>
      </c>
      <c r="L23" s="6">
        <v>2492.2399999999998</v>
      </c>
      <c r="M23" s="6">
        <v>2492.2399999999998</v>
      </c>
      <c r="N23" s="6"/>
      <c r="O23" s="6"/>
      <c r="P23" s="35" t="s">
        <v>43</v>
      </c>
      <c r="Q23" s="6">
        <f t="shared" ref="Q23" si="7">M23/L23*100</f>
        <v>100</v>
      </c>
    </row>
    <row r="24" spans="1:17" ht="85.5" customHeight="1" x14ac:dyDescent="0.3">
      <c r="A24" s="1" t="s">
        <v>84</v>
      </c>
      <c r="B24" s="1" t="s">
        <v>76</v>
      </c>
      <c r="C24" s="1" t="s">
        <v>67</v>
      </c>
      <c r="D24" s="5" t="s">
        <v>68</v>
      </c>
      <c r="E24" s="1" t="s">
        <v>78</v>
      </c>
      <c r="F24" s="1">
        <v>849</v>
      </c>
      <c r="G24" s="1" t="s">
        <v>82</v>
      </c>
      <c r="H24" s="1">
        <v>12</v>
      </c>
      <c r="I24" s="1" t="s">
        <v>104</v>
      </c>
      <c r="J24" s="1">
        <v>610</v>
      </c>
      <c r="K24" s="6">
        <f>3749.3-K25</f>
        <v>3677.6200000000003</v>
      </c>
      <c r="L24" s="6">
        <f>5844.5-L25</f>
        <v>5772.82</v>
      </c>
      <c r="M24" s="32">
        <v>5459.5</v>
      </c>
      <c r="N24" s="6"/>
      <c r="O24" s="6"/>
      <c r="P24" s="6">
        <f t="shared" si="2"/>
        <v>148.4519879704809</v>
      </c>
      <c r="Q24" s="6">
        <f t="shared" si="3"/>
        <v>94.572496630762785</v>
      </c>
    </row>
    <row r="25" spans="1:17" ht="110.25" customHeight="1" x14ac:dyDescent="0.3">
      <c r="A25" s="1" t="s">
        <v>84</v>
      </c>
      <c r="B25" s="1" t="s">
        <v>76</v>
      </c>
      <c r="C25" s="1" t="s">
        <v>67</v>
      </c>
      <c r="D25" s="4" t="s">
        <v>69</v>
      </c>
      <c r="E25" s="1" t="s">
        <v>78</v>
      </c>
      <c r="F25" s="1">
        <v>849</v>
      </c>
      <c r="G25" s="1" t="s">
        <v>82</v>
      </c>
      <c r="H25" s="1">
        <v>12</v>
      </c>
      <c r="I25" s="1" t="s">
        <v>104</v>
      </c>
      <c r="J25" s="1">
        <v>610</v>
      </c>
      <c r="K25" s="6">
        <v>71.680000000000007</v>
      </c>
      <c r="L25" s="6">
        <v>71.680000000000007</v>
      </c>
      <c r="M25" s="32">
        <v>71.680000000000007</v>
      </c>
      <c r="N25" s="6"/>
      <c r="O25" s="6"/>
      <c r="P25" s="6">
        <f t="shared" si="2"/>
        <v>100</v>
      </c>
      <c r="Q25" s="6">
        <f t="shared" si="3"/>
        <v>100</v>
      </c>
    </row>
    <row r="26" spans="1:17" ht="127.5" customHeight="1" x14ac:dyDescent="0.3">
      <c r="A26" s="28" t="s">
        <v>84</v>
      </c>
      <c r="B26" s="28" t="s">
        <v>76</v>
      </c>
      <c r="C26" s="2" t="s">
        <v>71</v>
      </c>
      <c r="D26" s="29" t="s">
        <v>105</v>
      </c>
      <c r="E26" s="2" t="s">
        <v>78</v>
      </c>
      <c r="F26" s="2">
        <v>849</v>
      </c>
      <c r="G26" s="2" t="s">
        <v>85</v>
      </c>
      <c r="H26" s="2">
        <v>13</v>
      </c>
      <c r="I26" s="2" t="s">
        <v>106</v>
      </c>
      <c r="J26" s="2" t="s">
        <v>37</v>
      </c>
      <c r="K26" s="3">
        <f>K27+K28+K29</f>
        <v>40430.699999999997</v>
      </c>
      <c r="L26" s="3">
        <f t="shared" ref="L26:O26" si="8">L27+L28+L29</f>
        <v>47855.360000000001</v>
      </c>
      <c r="M26" s="3">
        <f t="shared" si="8"/>
        <v>46821.59</v>
      </c>
      <c r="N26" s="3">
        <f t="shared" si="8"/>
        <v>156.05000000000001</v>
      </c>
      <c r="O26" s="3">
        <f t="shared" si="8"/>
        <v>325.93</v>
      </c>
      <c r="P26" s="30">
        <f t="shared" si="2"/>
        <v>115.80702288112745</v>
      </c>
      <c r="Q26" s="30">
        <f t="shared" si="3"/>
        <v>97.839803106694831</v>
      </c>
    </row>
    <row r="27" spans="1:17" ht="98.25" customHeight="1" x14ac:dyDescent="0.3">
      <c r="A27" s="1" t="s">
        <v>84</v>
      </c>
      <c r="B27" s="1" t="s">
        <v>76</v>
      </c>
      <c r="C27" s="1" t="s">
        <v>72</v>
      </c>
      <c r="D27" s="4" t="s">
        <v>73</v>
      </c>
      <c r="E27" s="1" t="s">
        <v>78</v>
      </c>
      <c r="F27" s="1">
        <v>849</v>
      </c>
      <c r="G27" s="1" t="s">
        <v>85</v>
      </c>
      <c r="H27" s="1">
        <v>13</v>
      </c>
      <c r="I27" s="1" t="s">
        <v>107</v>
      </c>
      <c r="J27" s="37" t="s">
        <v>108</v>
      </c>
      <c r="K27" s="6">
        <f>40430.7</f>
        <v>40430.699999999997</v>
      </c>
      <c r="L27" s="6">
        <f>47477.36-L28</f>
        <v>47177.36</v>
      </c>
      <c r="M27" s="32">
        <v>46401.59</v>
      </c>
      <c r="N27" s="6">
        <v>156.05000000000001</v>
      </c>
      <c r="O27" s="6">
        <v>325.93</v>
      </c>
      <c r="P27" s="6">
        <f t="shared" si="2"/>
        <v>114.76820831694727</v>
      </c>
      <c r="Q27" s="6">
        <f t="shared" si="3"/>
        <v>98.355630751699536</v>
      </c>
    </row>
    <row r="28" spans="1:17" ht="136.5" customHeight="1" x14ac:dyDescent="0.3">
      <c r="A28" s="1" t="s">
        <v>84</v>
      </c>
      <c r="B28" s="1" t="s">
        <v>76</v>
      </c>
      <c r="C28" s="1" t="s">
        <v>72</v>
      </c>
      <c r="D28" s="38" t="s">
        <v>74</v>
      </c>
      <c r="E28" s="1" t="s">
        <v>78</v>
      </c>
      <c r="F28" s="1">
        <v>849</v>
      </c>
      <c r="G28" s="1" t="s">
        <v>85</v>
      </c>
      <c r="H28" s="1">
        <v>13</v>
      </c>
      <c r="I28" s="1" t="s">
        <v>107</v>
      </c>
      <c r="J28" s="37" t="s">
        <v>108</v>
      </c>
      <c r="K28" s="6">
        <v>0</v>
      </c>
      <c r="L28" s="6">
        <v>300</v>
      </c>
      <c r="M28" s="32">
        <v>300</v>
      </c>
      <c r="N28" s="6"/>
      <c r="O28" s="6"/>
      <c r="P28" s="6" t="s">
        <v>43</v>
      </c>
      <c r="Q28" s="6">
        <f t="shared" ref="Q28" si="9">M28/L28*100</f>
        <v>100</v>
      </c>
    </row>
    <row r="29" spans="1:17" ht="114" customHeight="1" x14ac:dyDescent="0.3">
      <c r="A29" s="1" t="s">
        <v>84</v>
      </c>
      <c r="B29" s="1" t="s">
        <v>76</v>
      </c>
      <c r="C29" s="1" t="s">
        <v>115</v>
      </c>
      <c r="D29" s="38" t="s">
        <v>116</v>
      </c>
      <c r="E29" s="1" t="s">
        <v>78</v>
      </c>
      <c r="F29" s="1">
        <v>849</v>
      </c>
      <c r="G29" s="1" t="s">
        <v>85</v>
      </c>
      <c r="H29" s="1">
        <v>13</v>
      </c>
      <c r="I29" s="1" t="s">
        <v>126</v>
      </c>
      <c r="J29" s="37" t="s">
        <v>127</v>
      </c>
      <c r="K29" s="6">
        <v>0</v>
      </c>
      <c r="L29" s="6">
        <v>378</v>
      </c>
      <c r="M29" s="32">
        <v>120</v>
      </c>
      <c r="N29" s="6"/>
      <c r="O29" s="6"/>
      <c r="P29" s="35" t="s">
        <v>43</v>
      </c>
      <c r="Q29" s="6">
        <f t="shared" si="3"/>
        <v>31.746031746031743</v>
      </c>
    </row>
    <row r="30" spans="1:17" ht="63" customHeight="1" x14ac:dyDescent="0.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47"/>
      <c r="O30" s="47"/>
      <c r="P30" s="47"/>
      <c r="Q30" s="47"/>
    </row>
    <row r="31" spans="1:17" ht="63" customHeight="1" x14ac:dyDescent="0.4">
      <c r="A31" s="63" t="s">
        <v>133</v>
      </c>
      <c r="B31" s="63"/>
      <c r="C31" s="63"/>
      <c r="D31" s="63"/>
      <c r="E31" s="64"/>
      <c r="F31" s="65"/>
      <c r="G31" s="65"/>
      <c r="H31" s="62"/>
      <c r="I31" s="62"/>
      <c r="J31" s="62"/>
      <c r="K31" s="48"/>
      <c r="L31" s="48"/>
      <c r="M31" s="48"/>
      <c r="N31" s="63" t="s">
        <v>39</v>
      </c>
      <c r="O31" s="63"/>
      <c r="P31" s="63"/>
      <c r="Q31" s="63"/>
    </row>
    <row r="32" spans="1:17" ht="63" customHeight="1" x14ac:dyDescent="0.4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47"/>
      <c r="O32" s="47"/>
      <c r="P32" s="47"/>
      <c r="Q32" s="47"/>
    </row>
    <row r="33" spans="1:17" ht="60.75" customHeight="1" x14ac:dyDescent="0.4">
      <c r="A33" s="63" t="s">
        <v>38</v>
      </c>
      <c r="B33" s="63"/>
      <c r="C33" s="63"/>
      <c r="D33" s="63"/>
      <c r="E33" s="64"/>
      <c r="F33" s="65"/>
      <c r="G33" s="65"/>
      <c r="H33" s="62"/>
      <c r="I33" s="62"/>
      <c r="J33" s="62"/>
      <c r="K33" s="48"/>
      <c r="L33" s="48"/>
      <c r="M33" s="48"/>
      <c r="N33" s="63" t="s">
        <v>39</v>
      </c>
      <c r="O33" s="63"/>
      <c r="P33" s="63"/>
      <c r="Q33" s="63"/>
    </row>
  </sheetData>
  <autoFilter ref="A6:Q29"/>
  <mergeCells count="24">
    <mergeCell ref="A31:G31"/>
    <mergeCell ref="H31:J31"/>
    <mergeCell ref="N31:Q31"/>
    <mergeCell ref="H33:J33"/>
    <mergeCell ref="N33:Q33"/>
    <mergeCell ref="A33:G33"/>
    <mergeCell ref="A1:Q1"/>
    <mergeCell ref="Q4:Q5"/>
    <mergeCell ref="P4:P5"/>
    <mergeCell ref="A3:C4"/>
    <mergeCell ref="D3:D5"/>
    <mergeCell ref="E3:E5"/>
    <mergeCell ref="F3:J3"/>
    <mergeCell ref="K3:O3"/>
    <mergeCell ref="P3:Q3"/>
    <mergeCell ref="F4:F5"/>
    <mergeCell ref="L4:L5"/>
    <mergeCell ref="M4:N4"/>
    <mergeCell ref="O4:O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5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8"/>
  <sheetViews>
    <sheetView topLeftCell="A9" zoomScale="70" zoomScaleNormal="70" workbookViewId="0">
      <selection activeCell="I18" sqref="I18"/>
    </sheetView>
  </sheetViews>
  <sheetFormatPr defaultRowHeight="23.25" x14ac:dyDescent="0.35"/>
  <cols>
    <col min="1" max="3" width="9.125" style="39" bestFit="1" customWidth="1"/>
    <col min="4" max="4" width="49.375" style="39" customWidth="1"/>
    <col min="5" max="5" width="41.75" style="39" customWidth="1"/>
    <col min="6" max="6" width="21.375" style="39" customWidth="1"/>
    <col min="7" max="7" width="14" style="39" customWidth="1"/>
    <col min="8" max="8" width="13.25" style="39" customWidth="1"/>
    <col min="9" max="9" width="16.25" style="39" customWidth="1"/>
    <col min="10" max="10" width="15.5" style="39" customWidth="1"/>
    <col min="11" max="11" width="17.125" style="39" customWidth="1"/>
    <col min="12" max="12" width="16" style="39" customWidth="1"/>
    <col min="13" max="13" width="20.75" style="39" customWidth="1"/>
    <col min="14" max="14" width="21.625" style="39" customWidth="1"/>
    <col min="15" max="15" width="12.25" style="39" customWidth="1"/>
    <col min="16" max="16" width="12.75" style="39" customWidth="1"/>
    <col min="17" max="16384" width="9" style="39"/>
  </cols>
  <sheetData>
    <row r="1" spans="1:16" ht="103.5" customHeight="1" x14ac:dyDescent="0.35">
      <c r="A1" s="67" t="s">
        <v>132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3" spans="1:16" ht="54" customHeight="1" x14ac:dyDescent="0.35">
      <c r="A3" s="68" t="s">
        <v>4</v>
      </c>
      <c r="B3" s="68"/>
      <c r="C3" s="68"/>
      <c r="D3" s="68" t="s">
        <v>24</v>
      </c>
      <c r="E3" s="68" t="s">
        <v>25</v>
      </c>
      <c r="F3" s="68" t="s">
        <v>26</v>
      </c>
      <c r="G3" s="68" t="s">
        <v>27</v>
      </c>
      <c r="H3" s="68"/>
      <c r="I3" s="68"/>
      <c r="J3" s="68" t="s">
        <v>28</v>
      </c>
      <c r="K3" s="68"/>
      <c r="L3" s="68"/>
      <c r="M3" s="68"/>
      <c r="N3" s="68"/>
      <c r="O3" s="68" t="s">
        <v>9</v>
      </c>
      <c r="P3" s="68"/>
    </row>
    <row r="4" spans="1:16" ht="147.75" customHeight="1" x14ac:dyDescent="0.35">
      <c r="A4" s="68"/>
      <c r="B4" s="68"/>
      <c r="C4" s="68"/>
      <c r="D4" s="68"/>
      <c r="E4" s="68"/>
      <c r="F4" s="68"/>
      <c r="G4" s="68" t="s">
        <v>29</v>
      </c>
      <c r="H4" s="68" t="s">
        <v>3</v>
      </c>
      <c r="I4" s="69" t="s">
        <v>30</v>
      </c>
      <c r="J4" s="68" t="s">
        <v>15</v>
      </c>
      <c r="K4" s="68" t="s">
        <v>16</v>
      </c>
      <c r="L4" s="68" t="s">
        <v>17</v>
      </c>
      <c r="M4" s="68"/>
      <c r="N4" s="68" t="s">
        <v>18</v>
      </c>
      <c r="O4" s="68" t="s">
        <v>19</v>
      </c>
      <c r="P4" s="68" t="s">
        <v>20</v>
      </c>
    </row>
    <row r="5" spans="1:16" ht="128.25" customHeight="1" x14ac:dyDescent="0.35">
      <c r="A5" s="40" t="s">
        <v>0</v>
      </c>
      <c r="B5" s="40" t="s">
        <v>1</v>
      </c>
      <c r="C5" s="40" t="s">
        <v>2</v>
      </c>
      <c r="D5" s="68"/>
      <c r="E5" s="68"/>
      <c r="F5" s="68"/>
      <c r="G5" s="68"/>
      <c r="H5" s="68"/>
      <c r="I5" s="69"/>
      <c r="J5" s="68"/>
      <c r="K5" s="68"/>
      <c r="L5" s="40" t="s">
        <v>21</v>
      </c>
      <c r="M5" s="40" t="s">
        <v>22</v>
      </c>
      <c r="N5" s="68"/>
      <c r="O5" s="68"/>
      <c r="P5" s="68"/>
    </row>
    <row r="6" spans="1:16" x14ac:dyDescent="0.3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0">
        <v>13</v>
      </c>
      <c r="N6" s="40">
        <v>14</v>
      </c>
      <c r="O6" s="40">
        <v>15</v>
      </c>
      <c r="P6" s="40">
        <v>16</v>
      </c>
    </row>
    <row r="7" spans="1:16" ht="46.5" x14ac:dyDescent="0.35">
      <c r="A7" s="49">
        <v>15</v>
      </c>
      <c r="B7" s="49">
        <v>0</v>
      </c>
      <c r="C7" s="43" t="s">
        <v>75</v>
      </c>
      <c r="D7" s="71" t="s">
        <v>118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72.5" customHeight="1" x14ac:dyDescent="0.35">
      <c r="A8" s="50">
        <v>15</v>
      </c>
      <c r="B8" s="50">
        <v>0</v>
      </c>
      <c r="C8" s="41" t="s">
        <v>66</v>
      </c>
      <c r="D8" s="51" t="s">
        <v>119</v>
      </c>
      <c r="E8" s="51"/>
      <c r="F8" s="51"/>
      <c r="G8" s="50" t="s">
        <v>120</v>
      </c>
      <c r="H8" s="50" t="s">
        <v>120</v>
      </c>
      <c r="I8" s="50" t="s">
        <v>120</v>
      </c>
      <c r="J8" s="42">
        <f>J9+J11</f>
        <v>3749.2999999999997</v>
      </c>
      <c r="K8" s="42">
        <f t="shared" ref="K8:N8" si="0">K9+K11</f>
        <v>8336.74</v>
      </c>
      <c r="L8" s="42">
        <f t="shared" si="0"/>
        <v>8023.42</v>
      </c>
      <c r="M8" s="42">
        <f t="shared" si="0"/>
        <v>0</v>
      </c>
      <c r="N8" s="42">
        <f t="shared" si="0"/>
        <v>0</v>
      </c>
      <c r="O8" s="42">
        <f>L8/J8*100</f>
        <v>213.99781292507939</v>
      </c>
      <c r="P8" s="42">
        <f>L8/K8*100</f>
        <v>96.241696394513937</v>
      </c>
    </row>
    <row r="9" spans="1:16" ht="132.75" customHeight="1" x14ac:dyDescent="0.35">
      <c r="A9" s="52">
        <v>15</v>
      </c>
      <c r="B9" s="52">
        <v>0</v>
      </c>
      <c r="C9" s="53" t="s">
        <v>113</v>
      </c>
      <c r="D9" s="54" t="s">
        <v>129</v>
      </c>
      <c r="E9" s="54"/>
      <c r="F9" s="54"/>
      <c r="G9" s="52" t="s">
        <v>120</v>
      </c>
      <c r="H9" s="52" t="s">
        <v>120</v>
      </c>
      <c r="I9" s="52" t="s">
        <v>120</v>
      </c>
      <c r="J9" s="55">
        <f>J10</f>
        <v>0</v>
      </c>
      <c r="K9" s="55">
        <f t="shared" ref="K9:N9" si="1">K10</f>
        <v>2492.2399999999998</v>
      </c>
      <c r="L9" s="55">
        <f t="shared" si="1"/>
        <v>2492.2399999999998</v>
      </c>
      <c r="M9" s="55">
        <f t="shared" si="1"/>
        <v>0</v>
      </c>
      <c r="N9" s="55">
        <f t="shared" si="1"/>
        <v>0</v>
      </c>
      <c r="O9" s="56" t="s">
        <v>43</v>
      </c>
      <c r="P9" s="55">
        <f>L9/K9*100</f>
        <v>100</v>
      </c>
    </row>
    <row r="10" spans="1:16" ht="126.75" customHeight="1" x14ac:dyDescent="0.35">
      <c r="A10" s="49">
        <v>15</v>
      </c>
      <c r="B10" s="49">
        <v>0</v>
      </c>
      <c r="C10" s="43" t="s">
        <v>113</v>
      </c>
      <c r="D10" s="46" t="s">
        <v>130</v>
      </c>
      <c r="E10" s="46" t="s">
        <v>114</v>
      </c>
      <c r="F10" s="46" t="s">
        <v>44</v>
      </c>
      <c r="G10" s="49"/>
      <c r="H10" s="49">
        <v>792</v>
      </c>
      <c r="I10" s="49">
        <f>H10-G10</f>
        <v>792</v>
      </c>
      <c r="J10" s="57"/>
      <c r="K10" s="57">
        <v>2492.2399999999998</v>
      </c>
      <c r="L10" s="57">
        <v>2492.2399999999998</v>
      </c>
      <c r="M10" s="57"/>
      <c r="N10" s="57"/>
      <c r="O10" s="57"/>
      <c r="P10" s="57"/>
    </row>
    <row r="11" spans="1:16" ht="82.5" customHeight="1" x14ac:dyDescent="0.35">
      <c r="A11" s="52">
        <v>15</v>
      </c>
      <c r="B11" s="52">
        <v>0</v>
      </c>
      <c r="C11" s="53" t="s">
        <v>67</v>
      </c>
      <c r="D11" s="54" t="s">
        <v>121</v>
      </c>
      <c r="E11" s="54"/>
      <c r="F11" s="54"/>
      <c r="G11" s="52" t="s">
        <v>120</v>
      </c>
      <c r="H11" s="52" t="s">
        <v>120</v>
      </c>
      <c r="I11" s="52" t="s">
        <v>120</v>
      </c>
      <c r="J11" s="55">
        <f>J12+J13</f>
        <v>3749.2999999999997</v>
      </c>
      <c r="K11" s="55">
        <f t="shared" ref="K11:N11" si="2">K12+K13</f>
        <v>5844.5</v>
      </c>
      <c r="L11" s="55">
        <f t="shared" si="2"/>
        <v>5531.18</v>
      </c>
      <c r="M11" s="55">
        <f t="shared" si="2"/>
        <v>0</v>
      </c>
      <c r="N11" s="55">
        <f t="shared" si="2"/>
        <v>0</v>
      </c>
      <c r="O11" s="55">
        <f t="shared" ref="O11:O13" si="3">L11/J11*100</f>
        <v>147.52567145867229</v>
      </c>
      <c r="P11" s="55">
        <f t="shared" ref="P11:P13" si="4">L11/K11*100</f>
        <v>94.639062366327323</v>
      </c>
    </row>
    <row r="12" spans="1:16" ht="87" customHeight="1" x14ac:dyDescent="0.35">
      <c r="A12" s="49">
        <v>15</v>
      </c>
      <c r="B12" s="49">
        <v>0</v>
      </c>
      <c r="C12" s="43" t="s">
        <v>67</v>
      </c>
      <c r="D12" s="46" t="s">
        <v>122</v>
      </c>
      <c r="E12" s="46" t="s">
        <v>123</v>
      </c>
      <c r="F12" s="46" t="s">
        <v>124</v>
      </c>
      <c r="G12" s="46">
        <v>186</v>
      </c>
      <c r="H12" s="44">
        <v>377</v>
      </c>
      <c r="I12" s="49">
        <f t="shared" ref="I12:I13" si="5">H12-G12</f>
        <v>191</v>
      </c>
      <c r="J12" s="57">
        <v>3677.62</v>
      </c>
      <c r="K12" s="57">
        <v>5772.82</v>
      </c>
      <c r="L12" s="57">
        <v>5459.5</v>
      </c>
      <c r="M12" s="45">
        <v>0</v>
      </c>
      <c r="N12" s="45">
        <v>0</v>
      </c>
      <c r="O12" s="57">
        <f t="shared" si="3"/>
        <v>148.4519879704809</v>
      </c>
      <c r="P12" s="57">
        <f t="shared" si="4"/>
        <v>94.572496630762785</v>
      </c>
    </row>
    <row r="13" spans="1:16" ht="171" customHeight="1" x14ac:dyDescent="0.35">
      <c r="A13" s="49">
        <v>15</v>
      </c>
      <c r="B13" s="49">
        <v>0</v>
      </c>
      <c r="C13" s="43" t="s">
        <v>67</v>
      </c>
      <c r="D13" s="46" t="s">
        <v>125</v>
      </c>
      <c r="E13" s="46" t="s">
        <v>70</v>
      </c>
      <c r="F13" s="46" t="s">
        <v>124</v>
      </c>
      <c r="G13" s="46">
        <v>109</v>
      </c>
      <c r="H13" s="44">
        <v>62</v>
      </c>
      <c r="I13" s="49">
        <f t="shared" si="5"/>
        <v>-47</v>
      </c>
      <c r="J13" s="57">
        <v>71.680000000000007</v>
      </c>
      <c r="K13" s="57">
        <v>71.680000000000007</v>
      </c>
      <c r="L13" s="57">
        <v>71.680000000000007</v>
      </c>
      <c r="M13" s="45">
        <v>0</v>
      </c>
      <c r="N13" s="45">
        <v>0</v>
      </c>
      <c r="O13" s="57">
        <f t="shared" si="3"/>
        <v>100</v>
      </c>
      <c r="P13" s="57">
        <f t="shared" si="4"/>
        <v>100</v>
      </c>
    </row>
    <row r="15" spans="1:16" ht="26.25" x14ac:dyDescent="0.4">
      <c r="D15" s="11"/>
      <c r="E15" s="11"/>
      <c r="F15" s="11"/>
      <c r="G15" s="11"/>
      <c r="H15" s="21"/>
      <c r="I15" s="21"/>
      <c r="J15" s="21"/>
      <c r="K15" s="21"/>
      <c r="L15" s="21"/>
      <c r="M15" s="58"/>
      <c r="N15" s="21"/>
    </row>
    <row r="16" spans="1:16" ht="26.25" x14ac:dyDescent="0.4">
      <c r="D16" s="70" t="s">
        <v>133</v>
      </c>
      <c r="E16" s="70"/>
      <c r="F16" s="70"/>
      <c r="G16" s="60"/>
      <c r="H16" s="60"/>
      <c r="I16" s="60"/>
      <c r="J16" s="60"/>
      <c r="K16" s="60"/>
      <c r="L16" s="60"/>
      <c r="M16" s="58" t="s">
        <v>39</v>
      </c>
      <c r="N16" s="60"/>
    </row>
    <row r="17" spans="4:14" ht="26.25" x14ac:dyDescent="0.4">
      <c r="D17" s="21"/>
      <c r="E17" s="21"/>
      <c r="F17" s="21"/>
      <c r="G17" s="21"/>
      <c r="H17" s="21"/>
      <c r="I17" s="21"/>
      <c r="J17" s="21"/>
      <c r="K17" s="21"/>
      <c r="L17" s="21"/>
      <c r="M17" s="58"/>
      <c r="N17" s="21"/>
    </row>
    <row r="18" spans="4:14" ht="54.75" customHeight="1" x14ac:dyDescent="0.4">
      <c r="D18" s="70" t="s">
        <v>38</v>
      </c>
      <c r="E18" s="70"/>
      <c r="F18" s="70"/>
      <c r="G18" s="21"/>
      <c r="H18" s="21"/>
      <c r="I18" s="21"/>
      <c r="J18" s="21"/>
      <c r="K18" s="21"/>
      <c r="L18" s="21"/>
      <c r="M18" s="58" t="s">
        <v>39</v>
      </c>
      <c r="N18" s="21"/>
    </row>
  </sheetData>
  <mergeCells count="20">
    <mergeCell ref="J3:N3"/>
    <mergeCell ref="D18:F18"/>
    <mergeCell ref="D7:P7"/>
    <mergeCell ref="D16:F16"/>
    <mergeCell ref="A1:P1"/>
    <mergeCell ref="O3:P3"/>
    <mergeCell ref="G4:G5"/>
    <mergeCell ref="H4:H5"/>
    <mergeCell ref="I4:I5"/>
    <mergeCell ref="J4:J5"/>
    <mergeCell ref="K4:K5"/>
    <mergeCell ref="L4:M4"/>
    <mergeCell ref="N4:N5"/>
    <mergeCell ref="O4:O5"/>
    <mergeCell ref="P4:P5"/>
    <mergeCell ref="A3:C4"/>
    <mergeCell ref="D3:D5"/>
    <mergeCell ref="E3:E5"/>
    <mergeCell ref="F3:F5"/>
    <mergeCell ref="G3:I3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Q12"/>
  <sheetViews>
    <sheetView tabSelected="1" zoomScale="70" zoomScaleNormal="70" workbookViewId="0">
      <selection activeCell="F20" sqref="F20"/>
    </sheetView>
  </sheetViews>
  <sheetFormatPr defaultRowHeight="20.25" x14ac:dyDescent="0.3"/>
  <cols>
    <col min="1" max="1" width="16.625" style="7" customWidth="1"/>
    <col min="2" max="2" width="11" style="7" customWidth="1"/>
    <col min="3" max="3" width="31.875" style="7" customWidth="1"/>
    <col min="4" max="4" width="17.625" style="7" customWidth="1"/>
    <col min="5" max="5" width="19.875" style="7" customWidth="1"/>
    <col min="6" max="6" width="130.125" style="7" customWidth="1"/>
    <col min="7" max="16384" width="9" style="7"/>
  </cols>
  <sheetData>
    <row r="1" spans="2:17" ht="33" customHeight="1" x14ac:dyDescent="0.4">
      <c r="B1" s="72" t="s">
        <v>109</v>
      </c>
      <c r="C1" s="73"/>
      <c r="D1" s="73"/>
      <c r="E1" s="73"/>
      <c r="F1" s="73"/>
    </row>
    <row r="2" spans="2:17" ht="26.25" x14ac:dyDescent="0.4">
      <c r="B2" s="74" t="s">
        <v>110</v>
      </c>
      <c r="C2" s="75"/>
      <c r="D2" s="75"/>
      <c r="E2" s="75"/>
      <c r="F2" s="75"/>
    </row>
    <row r="3" spans="2:17" ht="26.25" x14ac:dyDescent="0.4">
      <c r="B3" s="10"/>
      <c r="C3" s="11"/>
      <c r="D3" s="11"/>
      <c r="E3" s="11"/>
      <c r="F3" s="11"/>
    </row>
    <row r="4" spans="2:17" ht="52.5" x14ac:dyDescent="0.3">
      <c r="B4" s="12" t="s">
        <v>111</v>
      </c>
      <c r="C4" s="12" t="s">
        <v>31</v>
      </c>
      <c r="D4" s="12" t="s">
        <v>32</v>
      </c>
      <c r="E4" s="12" t="s">
        <v>33</v>
      </c>
      <c r="F4" s="12" t="s">
        <v>34</v>
      </c>
    </row>
    <row r="5" spans="2:17" ht="26.25" x14ac:dyDescent="0.3">
      <c r="B5" s="12">
        <v>1</v>
      </c>
      <c r="C5" s="12">
        <v>2</v>
      </c>
      <c r="D5" s="12">
        <v>3</v>
      </c>
      <c r="E5" s="12">
        <v>4</v>
      </c>
      <c r="F5" s="12">
        <v>5</v>
      </c>
    </row>
    <row r="6" spans="2:17" ht="138" customHeight="1" x14ac:dyDescent="0.3">
      <c r="B6" s="12">
        <v>1</v>
      </c>
      <c r="C6" s="13" t="s">
        <v>35</v>
      </c>
      <c r="D6" s="14">
        <v>44330</v>
      </c>
      <c r="E6" s="13">
        <v>813</v>
      </c>
      <c r="F6" s="18" t="s">
        <v>131</v>
      </c>
    </row>
    <row r="7" spans="2:17" ht="26.25" x14ac:dyDescent="0.4">
      <c r="B7" s="15"/>
      <c r="C7" s="11"/>
      <c r="D7" s="11"/>
      <c r="E7" s="11"/>
      <c r="F7" s="11"/>
    </row>
    <row r="8" spans="2:17" ht="26.25" x14ac:dyDescent="0.4">
      <c r="B8" s="15"/>
      <c r="C8" s="11"/>
      <c r="D8" s="11"/>
      <c r="E8" s="11"/>
      <c r="F8" s="11"/>
      <c r="G8" s="8"/>
      <c r="H8" s="8"/>
      <c r="I8" s="9"/>
      <c r="J8" s="9"/>
      <c r="K8" s="9"/>
      <c r="L8" s="8"/>
      <c r="M8" s="8"/>
      <c r="N8" s="9"/>
      <c r="O8" s="9"/>
      <c r="P8" s="9"/>
      <c r="Q8" s="9"/>
    </row>
    <row r="9" spans="2:17" ht="26.25" x14ac:dyDescent="0.4">
      <c r="B9" s="11"/>
      <c r="C9" s="11"/>
      <c r="D9" s="11"/>
      <c r="E9" s="11"/>
      <c r="F9" s="11"/>
    </row>
    <row r="10" spans="2:17" ht="72" customHeight="1" x14ac:dyDescent="0.4">
      <c r="B10" s="70" t="s">
        <v>133</v>
      </c>
      <c r="C10" s="70"/>
      <c r="D10" s="70"/>
      <c r="E10" s="60"/>
      <c r="F10" s="16" t="s">
        <v>39</v>
      </c>
    </row>
    <row r="11" spans="2:17" ht="26.25" x14ac:dyDescent="0.4">
      <c r="B11" s="17"/>
      <c r="C11" s="17"/>
      <c r="D11" s="17"/>
      <c r="E11" s="17"/>
      <c r="F11" s="17"/>
    </row>
    <row r="12" spans="2:17" ht="84.75" customHeight="1" x14ac:dyDescent="0.4">
      <c r="B12" s="70" t="s">
        <v>38</v>
      </c>
      <c r="C12" s="70"/>
      <c r="D12" s="70"/>
      <c r="E12" s="17"/>
      <c r="F12" s="16" t="s">
        <v>39</v>
      </c>
    </row>
  </sheetData>
  <mergeCells count="4">
    <mergeCell ref="B1:F1"/>
    <mergeCell ref="B2:F2"/>
    <mergeCell ref="B12:D12"/>
    <mergeCell ref="B10:D10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1</vt:lpstr>
      <vt:lpstr>Форма 4</vt:lpstr>
      <vt:lpstr>Форма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Гайнуллина Наталья Раисовна</dc:creator>
  <cp:lastModifiedBy>Гайнуллина Наталья Раисовна</cp:lastModifiedBy>
  <cp:lastPrinted>2022-03-23T09:23:44Z</cp:lastPrinted>
  <dcterms:created xsi:type="dcterms:W3CDTF">2022-02-04T13:54:59Z</dcterms:created>
  <dcterms:modified xsi:type="dcterms:W3CDTF">2022-03-23T09:24:46Z</dcterms:modified>
</cp:coreProperties>
</file>