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845" windowHeight="816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I59" i="1" l="1"/>
  <c r="O52" i="1"/>
  <c r="O50" i="1"/>
  <c r="J50" i="1"/>
  <c r="O49" i="1"/>
  <c r="O48" i="1"/>
  <c r="J48" i="1"/>
  <c r="I48" i="1"/>
  <c r="I47" i="1"/>
  <c r="H47" i="1"/>
  <c r="J46" i="1"/>
  <c r="O45" i="1"/>
  <c r="J45" i="1"/>
  <c r="I44" i="1"/>
  <c r="H44" i="1"/>
  <c r="O39" i="1"/>
  <c r="O38" i="1"/>
  <c r="J38" i="1"/>
  <c r="O37" i="1"/>
  <c r="I36" i="1"/>
  <c r="J36" i="1" s="1"/>
  <c r="I35" i="1"/>
  <c r="I26" i="1" s="1"/>
  <c r="O34" i="1"/>
  <c r="O33" i="1"/>
  <c r="O32" i="1"/>
  <c r="O29" i="1"/>
  <c r="O28" i="1"/>
  <c r="O27" i="1"/>
  <c r="J27" i="1"/>
  <c r="J26" i="1"/>
  <c r="H26" i="1"/>
  <c r="O23" i="1"/>
  <c r="O22" i="1"/>
  <c r="O21" i="1"/>
  <c r="O20" i="1"/>
  <c r="O19" i="1"/>
  <c r="O18" i="1"/>
  <c r="J18" i="1"/>
  <c r="O17" i="1"/>
  <c r="O16" i="1"/>
  <c r="O15" i="1"/>
  <c r="O14" i="1"/>
  <c r="O12" i="1"/>
  <c r="J12" i="1"/>
  <c r="O11" i="1"/>
  <c r="O10" i="1"/>
  <c r="J9" i="1"/>
  <c r="O8" i="1"/>
  <c r="I7" i="1"/>
  <c r="H7" i="1"/>
  <c r="H53" i="1" l="1"/>
  <c r="H54" i="1" s="1"/>
  <c r="H55" i="1" s="1"/>
  <c r="H57" i="1" s="1"/>
  <c r="I53" i="1"/>
  <c r="J47" i="1"/>
  <c r="I54" i="1"/>
  <c r="I55" i="1" s="1"/>
  <c r="J53" i="1"/>
  <c r="J44" i="1"/>
  <c r="J7" i="1"/>
  <c r="J35" i="1"/>
  <c r="I57" i="1"/>
  <c r="J57" i="1" s="1"/>
  <c r="J55" i="1"/>
  <c r="J54" i="1"/>
</calcChain>
</file>

<file path=xl/sharedStrings.xml><?xml version="1.0" encoding="utf-8"?>
<sst xmlns="http://schemas.openxmlformats.org/spreadsheetml/2006/main" count="369" uniqueCount="196">
  <si>
    <t>Форма 3. Отчет о выполнении программных мероприятий</t>
  </si>
  <si>
    <t>Код аналитической программной классификации</t>
  </si>
  <si>
    <t>Наименование подпрограммы, основного мероприятия, мероприятия</t>
  </si>
  <si>
    <t>Ответственный исполнитель подпрограммы, основного мероприятия, мероприятия</t>
  </si>
  <si>
    <t>Срок выполнения</t>
  </si>
  <si>
    <t>Расходы, тыс. рублей</t>
  </si>
  <si>
    <t>Отношение фактических расходов к оценке расходов, %</t>
  </si>
  <si>
    <t>Достижение ожидаемого непосредственного результата</t>
  </si>
  <si>
    <t>Выполнено/не выполнено мероприятие &lt;****&gt;</t>
  </si>
  <si>
    <t>Причины невыполнения мероприятия, недостижения ожидаемого непосредственного результата</t>
  </si>
  <si>
    <t>МП</t>
  </si>
  <si>
    <t>Пп</t>
  </si>
  <si>
    <t>ОМ М</t>
  </si>
  <si>
    <t>плановый</t>
  </si>
  <si>
    <t>фактический</t>
  </si>
  <si>
    <t>оценка расходов согласно муниципальной программе на отчетную дату</t>
  </si>
  <si>
    <t>фактические расходы на отчетную дату &lt;*&gt;</t>
  </si>
  <si>
    <t>наименование показателя ожидаемого непосредственного результата</t>
  </si>
  <si>
    <t>ед. изм.</t>
  </si>
  <si>
    <t>план &lt;**&gt;</t>
  </si>
  <si>
    <t>факт</t>
  </si>
  <si>
    <t>% достижения &lt;***&gt;</t>
  </si>
  <si>
    <t>Всего</t>
  </si>
  <si>
    <t>бюджет муниципального образования "Город Ижевск"</t>
  </si>
  <si>
    <t>в том числе:</t>
  </si>
  <si>
    <t>- собственные средства бюджета муниципального образования "Город Ижевск"</t>
  </si>
  <si>
    <t>- субсидии из бюджета Российской Федерации</t>
  </si>
  <si>
    <t>- субсидии из бюджета Удмуртской Республики</t>
  </si>
  <si>
    <t>- субвенции из бюджета Удмуртской Республики</t>
  </si>
  <si>
    <t>иные источники</t>
  </si>
  <si>
    <t>Итого по программе</t>
  </si>
  <si>
    <t>&lt;*&gt; Под фактическими расходами понимается сумма расходов на реализованные мероприятия в отчетном году, в том числе неоплаченные расходы бюджета муниципального образования "Город Ижевск" (сумма кассового исполнения на конец отчетного периода, всего - сумма кредиторской задолженности прошлых отчетных периодов + сумма кредиторской задолженности за отчетный период).</t>
  </si>
  <si>
    <t>&lt;**&gt; Плановые значения показателей ожидаемого непосредственного результата реализации мероприятий указываются в редакции постановления Администрации города Ижевска об утверждении муниципальной программы, действующего на дату 31 октября отчетного финансового года.</t>
  </si>
  <si>
    <t>&lt;***&gt; % достижения запланированного значения показателя непосредственного результата рассчитывается по формуле: (факт / план) x 100.</t>
  </si>
  <si>
    <t>Для показателей с желаемой тенденцией снижения значений процент достижения запланированного значения данного показателя рассчитывается по формуле: ((план - факт) / план) x 100 + 100.</t>
  </si>
  <si>
    <t>&lt;****&gt; Мероприятие считается выполненным в случае достижения ожидаемого непосредственного результата реализации мероприятия.</t>
  </si>
  <si>
    <t>муниципальной программы "Управление муниципальной собственностью"</t>
  </si>
  <si>
    <t>01 00000</t>
  </si>
  <si>
    <t>01 69992</t>
  </si>
  <si>
    <t>01 60320</t>
  </si>
  <si>
    <t>01 60330</t>
  </si>
  <si>
    <t>01 S7930</t>
  </si>
  <si>
    <t>Проведение комплексных кадастровых работ</t>
  </si>
  <si>
    <t>Расходы на выполнение работ, связанных с получением дополнительных доходов от объектов недвижимого имущества организаций и физических лиц</t>
  </si>
  <si>
    <t>02 00000</t>
  </si>
  <si>
    <t>02 60280</t>
  </si>
  <si>
    <t>02 60260</t>
  </si>
  <si>
    <t>02 60360</t>
  </si>
  <si>
    <t>02 69995</t>
  </si>
  <si>
    <t>Внесение обязательных взносов на капитальный ремонт общего имущества в многоквартирных домах</t>
  </si>
  <si>
    <t>02 64240</t>
  </si>
  <si>
    <t>Изъятие земельного участка и расположенных на нем объектов недвижимости для муниципальных нужд города Ижевска</t>
  </si>
  <si>
    <t>03 00000</t>
  </si>
  <si>
    <t>Основное мероприятие «Оказание муниципальных услуг, выполнение работ, финансовое обеспечение деятельности муниципальных учреждений»</t>
  </si>
  <si>
    <t>03 62040</t>
  </si>
  <si>
    <t>04 00000</t>
  </si>
  <si>
    <t>04 60030</t>
  </si>
  <si>
    <t>Проведение оценки годовой арендной платы на объекты нежилого фонда и объектов инженерной инфраструктуры</t>
  </si>
  <si>
    <t>Проведение оценки рыночной стоимости объектов нежилого фонда в целях приватизации</t>
  </si>
  <si>
    <t>Проведение оценки земельных участков</t>
  </si>
  <si>
    <t>01 00001</t>
  </si>
  <si>
    <t>Проведение торгов по продаже муниципального недвижимого имущества и права аренды муниципального нежилого фонда</t>
  </si>
  <si>
    <t>01 00002</t>
  </si>
  <si>
    <t>Осуществление выгрузки извещений о начислениях в государственную информационную систему государственных и муниципальных услуг (ГИС ГМП) в полном объеме</t>
  </si>
  <si>
    <t>Обеспечение участия аукциониста при проведении аукционов</t>
  </si>
  <si>
    <t>01 00003</t>
  </si>
  <si>
    <t>Утверждение условий организации и проведения аукционов по продаже прав на земельные участки (лесные участки)</t>
  </si>
  <si>
    <t>01 00004</t>
  </si>
  <si>
    <t>Направление расчетов арендной платы арендаторам о размере платежей, подлежащих уплате в отчетном периоде</t>
  </si>
  <si>
    <t>Постановка на кадастровый учет лесных участков</t>
  </si>
  <si>
    <t>01 00005</t>
  </si>
  <si>
    <t>Проведение инвентаризации объектов наружной рекламы и информации с целью внесения изменений в схему размещения рекламных конструкций на территории города Ижевска</t>
  </si>
  <si>
    <t>Заключение договоров на установку и эксплуатацию рекламных конструкций</t>
  </si>
  <si>
    <t>Количество объектов Прогнозного плана приватизации, по которым получены отчеты о рыночной стоимости объектов</t>
  </si>
  <si>
    <t>Количество проведенных аукционов по продаже муниципального недвижимого имущества и права аренды муниципального нежилого фонда</t>
  </si>
  <si>
    <t>Объем размещенной информации в ГИС ГМП</t>
  </si>
  <si>
    <t>Количество земельных участков, по которым получены отчеты об оценке</t>
  </si>
  <si>
    <t>Количество аукционов, проведенных с участием аукциониста</t>
  </si>
  <si>
    <t>Количество утвержденной аукционной документации</t>
  </si>
  <si>
    <t>Доля расчетов арендной платы, направленных арендаторам о размере платежей, подлежащих уплате в отчетном периоде</t>
  </si>
  <si>
    <t>Площадь лесных участков, поставленная на кадастровый учет</t>
  </si>
  <si>
    <t>Доля рекламных конструкций (мест установки), выявленных в результате инвентаризации, на которые подготовлена техническая документация для включения в схему размещения рекламных конструкций, от общего количества рекламных мест, подлежащих включению в схему размещения</t>
  </si>
  <si>
    <t>Доля рекламных мест, по которым заключены договоры на установку и эксплуатацию рекламных конструкций, от общего количества рекламных мест, включенных в схему размещения рекламных конструкций</t>
  </si>
  <si>
    <t>Изготовление технических планов на объекты недвижимости</t>
  </si>
  <si>
    <t>02 00001</t>
  </si>
  <si>
    <t>Внесение и мониторинг в государственную автоматизированную информационную систему "Управление" данных по реализации проекта муниципально-частного партнерства</t>
  </si>
  <si>
    <t>02 00002</t>
  </si>
  <si>
    <t>Постановка на учет в Росреестр бесхозяйных объектов</t>
  </si>
  <si>
    <t>02 00003</t>
  </si>
  <si>
    <t>Проведение проверок на соблюдение исполнения условий заключенных муниципальными учреждениями договоров аренды, безвозмездного пользования муниципального имущества</t>
  </si>
  <si>
    <t>02 00004</t>
  </si>
  <si>
    <t>Проведение проверок муниципальных учреждений и муниципальных унитарных предприятий на предмет целевого и эффективного использования закрепленного за ними имущества</t>
  </si>
  <si>
    <t>02 00005</t>
  </si>
  <si>
    <t>Проведение проверок финансово-хозяйственной деятельности муниципальных унитарных предприятий города Ижевска</t>
  </si>
  <si>
    <t>02 00006</t>
  </si>
  <si>
    <t>Проведение проверок на соблюдение условий заключенных договоров аренды нежилого фонда по объектам казны (за исключением объектов теплоснабжения и газоснабжения)</t>
  </si>
  <si>
    <t>02 00007</t>
  </si>
  <si>
    <t>Информирование граждан и юридических лиц о порядке оформления прав на ранее учтенные объекты недвижимости и ответственности за нецелевое использование недвижимого имущества</t>
  </si>
  <si>
    <t>Заключение договоров на содержание общего имущества и на отопление помещений в многоквартирных домах</t>
  </si>
  <si>
    <t>02 00008</t>
  </si>
  <si>
    <t>Проведение балансовых комиссий по рассмотрению результатов финансово-хозяйственной деятельности муниципальных унитарных и казенных предприятий, а также хозяйственных обществ, доля которых принадлежит муниципальному образованию "Город Ижевск" по итогам 1 квартала, полугодия, 9 месяцев и года</t>
  </si>
  <si>
    <t>Проведение обследования объектов инженерной инфраструктуры кадастровыми инженерами в целях последующего внесения изменений в Единый государственный реестр недвижимости</t>
  </si>
  <si>
    <t>02 00009</t>
  </si>
  <si>
    <t>Проведение мероприятий, связанных с муниципальным земельным контролем</t>
  </si>
  <si>
    <t>02 S0822</t>
  </si>
  <si>
    <t>Капитальные вложения в объекты государственной (муниципальной) собственности</t>
  </si>
  <si>
    <t>Капитальные вложения в объекты государственной (муниципальной) собственности (сверх соглашения за счет средств местного бюджета)</t>
  </si>
  <si>
    <t>02 62041</t>
  </si>
  <si>
    <t>02 60820</t>
  </si>
  <si>
    <t xml:space="preserve">Капитальные вложения в объекты государственной (муниципальной) собственности </t>
  </si>
  <si>
    <t>Количество объектов недвижимости, на которые изготовлены технические планы</t>
  </si>
  <si>
    <t>Объем необходимой к размещению информации по объектам, переданным по концессионному соглашению от 19.12.2016 № 1</t>
  </si>
  <si>
    <t>Доля бесхозяйных объектов, прошедших государственную регистрацию с момента вступления в законную силу судебного решения о признании права собственности на бесхозяйный объект, от общего количества бесхозяйных объектов</t>
  </si>
  <si>
    <t>Доля договоров аренды, безвозмездного пользования муниципального имущества, заключенных муниципальными учреждениями, по которым проведена проверка на соблюдение условий договоров, от общего количества договоров аренды, безвозмездного пользования муниципального имущества, заключенных муниципальными учреждениями</t>
  </si>
  <si>
    <t xml:space="preserve">Доля муниципальных учреждений и муниципальных унитарных предприятий, по которым проведена проверка на предмет целевого и эффективного использования закрепленного за ними имущества, от общего количества муниципальных учреждений и муниципальных унитарных предприятий </t>
  </si>
  <si>
    <t>Доля муниципальных унитарных предприятий, по которым проведена проверка финансово-хозяйственной деятельности, от общего количества муниципальных унитарных предприятий</t>
  </si>
  <si>
    <t>Доля договоров аренды нежилого фонда по объектам казны (за исключением объектов теплоснабжения и газоснабжения), по которым проведена проверка на соблюдение условий договоров аренды, от общего количества договоров аренды</t>
  </si>
  <si>
    <t>Количество направленных материалов</t>
  </si>
  <si>
    <t>Доля площади нежилых помещений в многоквартирных домах, находящихся в составе имущества имущественной казны города Ижевска, за которую оплачен ежегодный взнос на капитальный ремонт</t>
  </si>
  <si>
    <t>Доля площади нежилых помещений в многоквартирных домах, находящихся в составе имущества имущественной казны города Ижевска, на которую заключен договор с ресурсоснабжающей (управляющей) организацией</t>
  </si>
  <si>
    <t>Количество проведенных балансовых комиссий</t>
  </si>
  <si>
    <t>Количество обследованных объектов инженерной инфраструктуры</t>
  </si>
  <si>
    <t>Количество проведенных осмотров земельных участков</t>
  </si>
  <si>
    <t>Количество выкупленных объектов недвижимости</t>
  </si>
  <si>
    <t>Приобретение детского сада (здание, движимое имущество)</t>
  </si>
  <si>
    <t>Приобретение детского сада (инженерные сети)</t>
  </si>
  <si>
    <t>Приобретение здания котельной</t>
  </si>
  <si>
    <t>Формирование земельных участков</t>
  </si>
  <si>
    <t>Подготовка технической документации для внесения изменений в схему размещения рекламных конструкций</t>
  </si>
  <si>
    <t>Количество сформированных муниципальных участков</t>
  </si>
  <si>
    <t>Количество рекламных конструкций, на которые подготовлена техническая документация для внесения изменений в схему размещения рекламных конструкций</t>
  </si>
  <si>
    <t>Реализация установленных полномочий (функций) УИО</t>
  </si>
  <si>
    <t>04 00001</t>
  </si>
  <si>
    <t>Сокращение расходов на электроэнергию</t>
  </si>
  <si>
    <t>Модернизация системы освещения (замена светильников с люминесцентными лампами и ламп накаливания на светодиодные панели и лампы)</t>
  </si>
  <si>
    <t>Замена приборов учета</t>
  </si>
  <si>
    <t>Организация и осуществление главными администраторами бюджетных средств муниципального образования "Город Ижевск" внутреннего финансового контроля и внутреннего финансового аудита</t>
  </si>
  <si>
    <t>Степень достижения плановых значений ожидаемых непосредственных результатов реализации мероприятий программы</t>
  </si>
  <si>
    <t>Годовой объем потребленной электрической энергии</t>
  </si>
  <si>
    <t>Количество замененных ламп и светильников</t>
  </si>
  <si>
    <t>Количество замененных приборов учета</t>
  </si>
  <si>
    <t>Наличие порядка осуществления внутреннего финансового контроля и внутреннего финансового аудита в соответствии с постановлением Администрации города Ижевска N 41 от 27.01.2015. Составление планов, актов, отчетов по финансовому контролю</t>
  </si>
  <si>
    <t>Основное мероприятие «Обеспечение функций муниципальных органов»</t>
  </si>
  <si>
    <t>Основное мероприятие «Организация работы по управлению муниципальным имуществом»</t>
  </si>
  <si>
    <t>Основное мероприятие «Организация работы по выполнению установленных планов поступлений неналоговых  доходов»</t>
  </si>
  <si>
    <t>Количество объектов, по которым получены отчеты о рыночной стоимости годовой арендной платы:
- нежилые помещения
- сети газоснабжения
- газораспределительные пункты
- станции электрохимической защиты</t>
  </si>
  <si>
    <t>Изготовление и размещение социальной рекламы на рекламных конструкциях</t>
  </si>
  <si>
    <t>01 00010</t>
  </si>
  <si>
    <t>Проведение объездов территории города Ижевска по предупреждению и ликвидации случаев нарушения требований к установке и эксплуатации рекламных конструкций</t>
  </si>
  <si>
    <t>Демонтаж рекламных конструкций</t>
  </si>
  <si>
    <t>Услуги по обслуживанию муниципальных рекламных конструкций</t>
  </si>
  <si>
    <t>01 60370</t>
  </si>
  <si>
    <t>Исполнение заявок по изготовлению и размещению социальной рекламы, соответствующей требованиям Порядка размещения социальной рекламы на рекламных конструкциях на территории муниципального образования "Город Ижевск", посвященной городским праздничным мероприятиям</t>
  </si>
  <si>
    <t>Количество проведенных объездов территории города Ижевска</t>
  </si>
  <si>
    <t>Количество демонтированных рекламных конструкций</t>
  </si>
  <si>
    <t>Количество муниципальных рекламных конструкций, по которым заключены контракты на текущее обслуживание</t>
  </si>
  <si>
    <t>Количество объектов недвижимости в кадастровых кварталах, в отношении которых проведены комплексные кадастровые работы</t>
  </si>
  <si>
    <t xml:space="preserve">Включение недвижимого имущества, расположенного на территории МО «Город Ижевск» в утверждаемый Правительством Удмуртской Республики  перечень объектов недвижимости, в отношении которых налоговая база определяется как кадастровая стоимость </t>
  </si>
  <si>
    <t>ед.</t>
  </si>
  <si>
    <t>мероприятие не выполнено</t>
  </si>
  <si>
    <t>-</t>
  </si>
  <si>
    <t>УИО и ЗР</t>
  </si>
  <si>
    <t xml:space="preserve">               26            0                 0                0</t>
  </si>
  <si>
    <t>мероприятие выполнено</t>
  </si>
  <si>
    <t>шт.</t>
  </si>
  <si>
    <t>%</t>
  </si>
  <si>
    <t>га</t>
  </si>
  <si>
    <t>не менее 20</t>
  </si>
  <si>
    <t>не менее 96</t>
  </si>
  <si>
    <t>кВт/час</t>
  </si>
  <si>
    <t>04 00002</t>
  </si>
  <si>
    <t>Недостижение показателя обусловлено исключением объектов из Прогнозного плана приватизации, а также  продажей объектов,  по которым планировалось заказать отчеты повторно</t>
  </si>
  <si>
    <t>Недостижение показателя обусловлено   продажей земельных участков,  по которым планировалось заказать отчеты повторно</t>
  </si>
  <si>
    <t>По результатам инвентаризации городских лесов выполненной Управлением благоустройства и охраны окружающей среды Администрации города Ижевска площадь городских лесов увеличилась с 8028 га до 8419 га</t>
  </si>
  <si>
    <t>По всем рекламным конструкциям, которые были включены в Схему в отчетном году, в этом же году были объявлены торги на право заключения договоров на установку и эксплуатацию рекламных конструкций), однако часть торгов была признана несостоявшимися</t>
  </si>
  <si>
    <t>В 2020 году (конец первого квартала – начало второго квартала) количество объездов было сокращено в связи с принятием мер по недопущению распространения новой коронавирусной инфекции</t>
  </si>
  <si>
    <t>В 2020 году муниципальные рекламные конструкции переданы НО «Ижевский городской фонд поддержки малого и среднего предпринимательства» (далее – Фонд)  по договору безвозмездного пользования, согласно которому Фонд несет полную ответственность за состояние конструкций (обязан поддерживать имущество в полной исправности и надлежащем техническом состоянии, нести за счет собственных средств все расходы по содержанию имущества – капитальный и текущий ремонт, электроосвещение, обеспечивать надлежащую охрану имущества)</t>
  </si>
  <si>
    <t>Недостижение показателя обусловлено   тем, что земельные участки продавались с первого раза. Повторные торги не проводились</t>
  </si>
  <si>
    <t>Недостижение показателя обусловлено  тем, что аукционист не привлекался для проведения аукционов. Обязанности аукциониста выполнялись сотрудниками отдела продаж УИО и ЗР</t>
  </si>
  <si>
    <t>Муниципальный контракт  на проведение комплексных кадастровых работ был заключен между Администрацией г.Ижевска и ООО «ГлавГеоСтрой»по по результатам совместной закупки организованной Минимуществом УР, которая предусматривает  выполнение комплексных кадастровых работ в 2020, 2021 году. График выполнения и объем работ на 2020 и 2021г. были определены Минимуществом УР. При определении  количества объектов, в отношении которых планировалось провести указанные работы, предполагалось одноэтапное выполнение работ (2020 год).</t>
  </si>
  <si>
    <t>В связи с принятием мер по приостановлению назначенных проверок в условиях распространения новой коронавирусной инфекции согласно Распоряжению Правительства УР от 27.03.2020 №55-РГ</t>
  </si>
  <si>
    <t xml:space="preserve">В связи с большим количеством управляющих организаций в МКД, у которых разные тарифы условия заключения договоров (длительность урегулироания договорных отношений). </t>
  </si>
  <si>
    <t>Потребность на обследование объектов инженерной инфраструктуры не возникла. На выделенные средства проведена экспертиза объектов.</t>
  </si>
  <si>
    <t>Существует несколько видов работ по формированию земельных участков, которые имеют разную стоимость.  Виды работ определяются в зависимости от потребности муниципального образования "Город Ижевск"</t>
  </si>
  <si>
    <t xml:space="preserve">В связи с реорганизацией путем присоединения  к УИО двух структурных подразделений УЗРиЗ и УНРИ. Реорганизация прошла в 2019 году, значительно сократились ставки, но при этом количество человек и единиц офисной техники в здании (Песочная 11б) увеличились, УЗРиЗ  располагались в другом здании (50 лет Пионерии ,47). </t>
  </si>
  <si>
    <t xml:space="preserve">               14            0                 0                0</t>
  </si>
  <si>
    <t>В целях изготовления технических планов на объекты недвижимости был проведен аукцион. В пределах выделенных средств и учитывая начальную цену закупки удалось изготовить технические планы в объеме 12 ед. В связи с  действием мероприятий, связанных с COVID-19,  учитывая сезонный характер работ по  инвентаризации автомобильных дорог, а также длительность процедур закупок по 44-ФЗ, провести аукцион на дополнительный объем по указанным работам за счет экономии от проведенного аукциона не представилась возможность.</t>
  </si>
  <si>
    <t>Мероприятие на 2020 год не запланировано, в связи с нормативным сроком замены приборов учета</t>
  </si>
  <si>
    <t>Е.Л.Банникова</t>
  </si>
  <si>
    <t>Глава муниципального образования "Город Ижевск"</t>
  </si>
  <si>
    <t>О.Н.Бекмеметьев</t>
  </si>
  <si>
    <t>И.о.Заместителя Главы Администрации города Ижевска</t>
  </si>
  <si>
    <t>Мероприятие постановлением Администрации города Ижевска об утверждении муниципальной программы, действующим  на 31 декабря 2020 года не предустотрено.</t>
  </si>
  <si>
    <t>В 2020 году был заключен муниципальный контракт на приобретение для муниципальных нужд имущественного комплекса детского сада № 232, расположенного по адресу: г. Ижевск, ул. Воровского, 133 в соответствии с Постановление Администрации города Ижевска от 18.09.2020 №. 51. Объект принят в собственность муниципального образования «Город Ижевск» в 2020 году, при этом муниципальный контракт предусматривает поэтапную оплату за приобретение объекта в течение 2021-2022 годов. Мероприятия постановлением Администрации города Ижевска об утверждении муниципальной программы, действующим  на 31 декабря 2020 года не предустотрены.</t>
  </si>
  <si>
    <t>В 2020 году в соответствии с Распоряжением Администрации города Ижевска от 14.07.2020 № 247 «О приобретении в собственность муниципального образования «Город Ижевск» объекта – котельной №2, расположенной по адресу: г. Ижевск, ул. Кирзаводская, 12». Администрацией города Ижевска в адрес собственника объекта был направлен муниципальный контракт на приобретение для муниципальных нужд действующего источника теплоснабжения – котельной №2. В итоге муниципальный контракт заключен не был, в собственность муниципального образования «Город Ижевск» объект не передан. С целью урегулирования разногласий, возникших при заключении муниципального контракта в Арбитражный суд УР подан иск к ООО «МАН» о признании его заключенным на условиях оферты (Дело №А71-8624/2020). Таким образом, передача объекта в собственность муниципального образования «Город Ижевск» ожидается в 2021 году. Мероприятие постановлением Администрации города Ижевска об утверждении муниципальной программы, действующим  на 31 декабря 2020 года не предустотрено.</t>
  </si>
  <si>
    <t>Плановые значения показателя ожидаемого непосредственного результата реализации мероприятия в редакции постановления Администрации города Ижевска об утверждении муниципальной программы, действующего на дату 31 декабря 2020 года не предустотрены. При этом мероприятие выполнено.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</si>
</sst>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4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" fontId="3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9" fontId="3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8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Fill="1" applyBorder="1" applyAlignment="1">
      <alignment vertical="center" wrapText="1"/>
    </xf>
    <xf numFmtId="0" fontId="8" fillId="0" borderId="0" xfId="0" applyFont="1" applyAlignment="1"/>
    <xf numFmtId="0" fontId="8" fillId="0" borderId="0" xfId="0" applyFont="1" applyFill="1" applyBorder="1" applyAlignment="1">
      <alignment wrapText="1"/>
    </xf>
    <xf numFmtId="0" fontId="9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9" fillId="0" borderId="0" xfId="0" applyFont="1" applyAlignment="1"/>
    <xf numFmtId="0" fontId="5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5"/>
  <sheetViews>
    <sheetView tabSelected="1" topLeftCell="A39" workbookViewId="0">
      <selection activeCell="O41" sqref="O41"/>
    </sheetView>
  </sheetViews>
  <sheetFormatPr defaultColWidth="9.140625" defaultRowHeight="15.75" x14ac:dyDescent="0.25"/>
  <cols>
    <col min="1" max="1" width="6.140625" style="13" customWidth="1"/>
    <col min="2" max="2" width="4.42578125" style="13" customWidth="1"/>
    <col min="3" max="3" width="9.85546875" style="23" customWidth="1"/>
    <col min="4" max="4" width="36.140625" style="13" customWidth="1"/>
    <col min="5" max="5" width="10.42578125" style="13" customWidth="1"/>
    <col min="6" max="6" width="11.5703125" style="13" customWidth="1"/>
    <col min="7" max="7" width="13.7109375" style="13" customWidth="1"/>
    <col min="8" max="8" width="16.28515625" style="16" customWidth="1"/>
    <col min="9" max="9" width="11.42578125" style="16" customWidth="1"/>
    <col min="10" max="10" width="12.85546875" style="16" customWidth="1"/>
    <col min="11" max="11" width="37" style="13" customWidth="1"/>
    <col min="12" max="14" width="9.140625" style="13"/>
    <col min="15" max="15" width="13.140625" style="16" bestFit="1" customWidth="1"/>
    <col min="16" max="16" width="15.28515625" style="13" customWidth="1"/>
    <col min="17" max="17" width="34.28515625" style="13" customWidth="1"/>
    <col min="18" max="16384" width="9.140625" style="13"/>
  </cols>
  <sheetData>
    <row r="1" spans="1:17" x14ac:dyDescent="0.25">
      <c r="H1" s="23"/>
      <c r="I1" s="24" t="s">
        <v>0</v>
      </c>
      <c r="J1" s="23"/>
    </row>
    <row r="2" spans="1:17" x14ac:dyDescent="0.25">
      <c r="H2" s="23"/>
      <c r="I2" s="24" t="s">
        <v>36</v>
      </c>
      <c r="J2" s="23"/>
    </row>
    <row r="3" spans="1:17" x14ac:dyDescent="0.25">
      <c r="A3" s="10"/>
      <c r="H3" s="23"/>
      <c r="I3" s="23"/>
      <c r="J3" s="23"/>
    </row>
    <row r="4" spans="1:17" ht="63" customHeight="1" x14ac:dyDescent="0.25">
      <c r="A4" s="46" t="s">
        <v>1</v>
      </c>
      <c r="B4" s="46"/>
      <c r="C4" s="46"/>
      <c r="D4" s="46" t="s">
        <v>2</v>
      </c>
      <c r="E4" s="46" t="s">
        <v>3</v>
      </c>
      <c r="F4" s="46" t="s">
        <v>4</v>
      </c>
      <c r="G4" s="46"/>
      <c r="H4" s="48" t="s">
        <v>5</v>
      </c>
      <c r="I4" s="48"/>
      <c r="J4" s="48" t="s">
        <v>6</v>
      </c>
      <c r="K4" s="46" t="s">
        <v>7</v>
      </c>
      <c r="L4" s="46"/>
      <c r="M4" s="46"/>
      <c r="N4" s="46"/>
      <c r="O4" s="46"/>
      <c r="P4" s="47" t="s">
        <v>8</v>
      </c>
      <c r="Q4" s="46" t="s">
        <v>9</v>
      </c>
    </row>
    <row r="5" spans="1:17" ht="166.5" customHeight="1" x14ac:dyDescent="0.25">
      <c r="A5" s="7" t="s">
        <v>10</v>
      </c>
      <c r="B5" s="7" t="s">
        <v>11</v>
      </c>
      <c r="C5" s="27" t="s">
        <v>12</v>
      </c>
      <c r="D5" s="46"/>
      <c r="E5" s="46"/>
      <c r="F5" s="7" t="s">
        <v>13</v>
      </c>
      <c r="G5" s="7" t="s">
        <v>14</v>
      </c>
      <c r="H5" s="8" t="s">
        <v>15</v>
      </c>
      <c r="I5" s="25" t="s">
        <v>16</v>
      </c>
      <c r="J5" s="48"/>
      <c r="K5" s="7" t="s">
        <v>17</v>
      </c>
      <c r="L5" s="7" t="s">
        <v>18</v>
      </c>
      <c r="M5" s="14" t="s">
        <v>19</v>
      </c>
      <c r="N5" s="7" t="s">
        <v>20</v>
      </c>
      <c r="O5" s="28" t="s">
        <v>21</v>
      </c>
      <c r="P5" s="47"/>
      <c r="Q5" s="46"/>
    </row>
    <row r="6" spans="1:17" x14ac:dyDescent="0.25">
      <c r="A6" s="7">
        <v>1</v>
      </c>
      <c r="B6" s="7">
        <v>2</v>
      </c>
      <c r="C6" s="27">
        <v>3</v>
      </c>
      <c r="D6" s="7">
        <v>4</v>
      </c>
      <c r="E6" s="7">
        <v>5</v>
      </c>
      <c r="F6" s="7">
        <v>6</v>
      </c>
      <c r="G6" s="7">
        <v>7</v>
      </c>
      <c r="H6" s="8">
        <v>8</v>
      </c>
      <c r="I6" s="8">
        <v>9</v>
      </c>
      <c r="J6" s="8">
        <v>10</v>
      </c>
      <c r="K6" s="7">
        <v>11</v>
      </c>
      <c r="L6" s="7">
        <v>12</v>
      </c>
      <c r="M6" s="7">
        <v>13</v>
      </c>
      <c r="N6" s="7">
        <v>14</v>
      </c>
      <c r="O6" s="17">
        <v>15</v>
      </c>
      <c r="P6" s="7">
        <v>16</v>
      </c>
      <c r="Q6" s="7">
        <v>17</v>
      </c>
    </row>
    <row r="7" spans="1:17" ht="78.75" x14ac:dyDescent="0.25">
      <c r="A7" s="1">
        <v>15</v>
      </c>
      <c r="B7" s="1">
        <v>0</v>
      </c>
      <c r="C7" s="2" t="s">
        <v>37</v>
      </c>
      <c r="D7" s="3" t="s">
        <v>144</v>
      </c>
      <c r="E7" s="11"/>
      <c r="F7" s="11"/>
      <c r="G7" s="11"/>
      <c r="H7" s="18">
        <f>H8+H9+H10+H11+H12+H13+H14+H15+H16+H17+H18+H19+H20+H21+H22+H23</f>
        <v>3398.3999999999996</v>
      </c>
      <c r="I7" s="18">
        <f>I8+I9+I10+I11+I12+I13+I14+I15+I16+I17+I18+I19+I20+I21+I22+I23+I24+I25</f>
        <v>2768.12</v>
      </c>
      <c r="J7" s="18">
        <f>I7/H7*100</f>
        <v>81.4536252354049</v>
      </c>
      <c r="K7" s="11"/>
      <c r="L7" s="11"/>
      <c r="M7" s="11"/>
      <c r="N7" s="11"/>
      <c r="O7" s="18"/>
      <c r="P7" s="11"/>
      <c r="Q7" s="11"/>
    </row>
    <row r="8" spans="1:17" ht="74.25" customHeight="1" x14ac:dyDescent="0.25">
      <c r="A8" s="4">
        <v>15</v>
      </c>
      <c r="B8" s="4">
        <v>0</v>
      </c>
      <c r="C8" s="6" t="s">
        <v>39</v>
      </c>
      <c r="D8" s="35" t="s">
        <v>58</v>
      </c>
      <c r="E8" s="5" t="s">
        <v>161</v>
      </c>
      <c r="F8" s="34">
        <v>44196</v>
      </c>
      <c r="G8" s="34">
        <v>44196</v>
      </c>
      <c r="H8" s="19">
        <v>0</v>
      </c>
      <c r="I8" s="19">
        <v>219.44</v>
      </c>
      <c r="J8" s="19" t="s">
        <v>160</v>
      </c>
      <c r="K8" s="5" t="s">
        <v>73</v>
      </c>
      <c r="L8" s="5" t="s">
        <v>158</v>
      </c>
      <c r="M8" s="5">
        <v>45</v>
      </c>
      <c r="N8" s="5">
        <v>35</v>
      </c>
      <c r="O8" s="17">
        <f>N8/M8*100</f>
        <v>77.777777777777786</v>
      </c>
      <c r="P8" s="7" t="s">
        <v>159</v>
      </c>
      <c r="Q8" s="32" t="s">
        <v>171</v>
      </c>
    </row>
    <row r="9" spans="1:17" ht="138" customHeight="1" x14ac:dyDescent="0.25">
      <c r="A9" s="4">
        <v>15</v>
      </c>
      <c r="B9" s="4">
        <v>0</v>
      </c>
      <c r="C9" s="6" t="s">
        <v>39</v>
      </c>
      <c r="D9" s="35" t="s">
        <v>57</v>
      </c>
      <c r="E9" s="5" t="s">
        <v>161</v>
      </c>
      <c r="F9" s="34">
        <v>44196</v>
      </c>
      <c r="G9" s="34">
        <v>44196</v>
      </c>
      <c r="H9" s="19">
        <v>366.7</v>
      </c>
      <c r="I9" s="19">
        <v>0</v>
      </c>
      <c r="J9" s="19">
        <f>I9/H9*100</f>
        <v>0</v>
      </c>
      <c r="K9" s="5" t="s">
        <v>145</v>
      </c>
      <c r="L9" s="5" t="s">
        <v>158</v>
      </c>
      <c r="M9" s="5" t="s">
        <v>185</v>
      </c>
      <c r="N9" s="5" t="s">
        <v>162</v>
      </c>
      <c r="O9" s="19">
        <v>216.67</v>
      </c>
      <c r="P9" s="5" t="s">
        <v>163</v>
      </c>
      <c r="Q9" s="19" t="s">
        <v>160</v>
      </c>
    </row>
    <row r="10" spans="1:17" ht="78.75" x14ac:dyDescent="0.25">
      <c r="A10" s="4">
        <v>15</v>
      </c>
      <c r="B10" s="4">
        <v>0</v>
      </c>
      <c r="C10" s="6" t="s">
        <v>60</v>
      </c>
      <c r="D10" s="35" t="s">
        <v>61</v>
      </c>
      <c r="E10" s="5" t="s">
        <v>161</v>
      </c>
      <c r="F10" s="34">
        <v>44196</v>
      </c>
      <c r="G10" s="34">
        <v>44196</v>
      </c>
      <c r="H10" s="19">
        <v>0</v>
      </c>
      <c r="I10" s="19">
        <v>0</v>
      </c>
      <c r="J10" s="19" t="s">
        <v>160</v>
      </c>
      <c r="K10" s="5" t="s">
        <v>74</v>
      </c>
      <c r="L10" s="5" t="s">
        <v>164</v>
      </c>
      <c r="M10" s="5">
        <v>24</v>
      </c>
      <c r="N10" s="5">
        <v>51</v>
      </c>
      <c r="O10" s="19">
        <f>N10/M10*100</f>
        <v>212.5</v>
      </c>
      <c r="P10" s="5" t="s">
        <v>163</v>
      </c>
      <c r="Q10" s="19" t="s">
        <v>160</v>
      </c>
    </row>
    <row r="11" spans="1:17" ht="99.75" customHeight="1" x14ac:dyDescent="0.25">
      <c r="A11" s="4">
        <v>15</v>
      </c>
      <c r="B11" s="4">
        <v>0</v>
      </c>
      <c r="C11" s="6" t="s">
        <v>62</v>
      </c>
      <c r="D11" s="35" t="s">
        <v>63</v>
      </c>
      <c r="E11" s="5" t="s">
        <v>161</v>
      </c>
      <c r="F11" s="34">
        <v>44196</v>
      </c>
      <c r="G11" s="34">
        <v>44196</v>
      </c>
      <c r="H11" s="19">
        <v>0</v>
      </c>
      <c r="I11" s="19">
        <v>0</v>
      </c>
      <c r="J11" s="19" t="s">
        <v>160</v>
      </c>
      <c r="K11" s="5" t="s">
        <v>75</v>
      </c>
      <c r="L11" s="5" t="s">
        <v>165</v>
      </c>
      <c r="M11" s="5">
        <v>100</v>
      </c>
      <c r="N11" s="5">
        <v>100</v>
      </c>
      <c r="O11" s="19">
        <f>N11/M11*100</f>
        <v>100</v>
      </c>
      <c r="P11" s="5" t="s">
        <v>163</v>
      </c>
      <c r="Q11" s="19" t="s">
        <v>160</v>
      </c>
    </row>
    <row r="12" spans="1:17" ht="51" x14ac:dyDescent="0.25">
      <c r="A12" s="4">
        <v>15</v>
      </c>
      <c r="B12" s="4">
        <v>0</v>
      </c>
      <c r="C12" s="6" t="s">
        <v>38</v>
      </c>
      <c r="D12" s="35" t="s">
        <v>59</v>
      </c>
      <c r="E12" s="5" t="s">
        <v>161</v>
      </c>
      <c r="F12" s="34">
        <v>44196</v>
      </c>
      <c r="G12" s="34">
        <v>44196</v>
      </c>
      <c r="H12" s="19">
        <v>2365.1</v>
      </c>
      <c r="I12" s="19">
        <v>470.06</v>
      </c>
      <c r="J12" s="19">
        <f>I12/H12*100</f>
        <v>19.874846729525181</v>
      </c>
      <c r="K12" s="5" t="s">
        <v>76</v>
      </c>
      <c r="L12" s="5" t="s">
        <v>158</v>
      </c>
      <c r="M12" s="5">
        <v>100</v>
      </c>
      <c r="N12" s="5">
        <v>82</v>
      </c>
      <c r="O12" s="19">
        <f>N12/M12*100</f>
        <v>82</v>
      </c>
      <c r="P12" s="5" t="s">
        <v>159</v>
      </c>
      <c r="Q12" s="32" t="s">
        <v>172</v>
      </c>
    </row>
    <row r="13" spans="1:17" ht="63.75" x14ac:dyDescent="0.25">
      <c r="A13" s="5">
        <v>15</v>
      </c>
      <c r="B13" s="5">
        <v>0</v>
      </c>
      <c r="C13" s="6" t="s">
        <v>38</v>
      </c>
      <c r="D13" s="35" t="s">
        <v>64</v>
      </c>
      <c r="E13" s="5" t="s">
        <v>161</v>
      </c>
      <c r="F13" s="34">
        <v>44196</v>
      </c>
      <c r="G13" s="34">
        <v>44196</v>
      </c>
      <c r="H13" s="19">
        <v>0</v>
      </c>
      <c r="I13" s="19">
        <v>0</v>
      </c>
      <c r="J13" s="19" t="s">
        <v>160</v>
      </c>
      <c r="K13" s="5" t="s">
        <v>77</v>
      </c>
      <c r="L13" s="5" t="s">
        <v>158</v>
      </c>
      <c r="M13" s="5">
        <v>15</v>
      </c>
      <c r="N13" s="5">
        <v>0</v>
      </c>
      <c r="O13" s="19">
        <v>0</v>
      </c>
      <c r="P13" s="5" t="s">
        <v>159</v>
      </c>
      <c r="Q13" s="32" t="s">
        <v>178</v>
      </c>
    </row>
    <row r="14" spans="1:17" ht="71.25" customHeight="1" x14ac:dyDescent="0.25">
      <c r="A14" s="5">
        <v>15</v>
      </c>
      <c r="B14" s="5">
        <v>0</v>
      </c>
      <c r="C14" s="6" t="s">
        <v>65</v>
      </c>
      <c r="D14" s="35" t="s">
        <v>66</v>
      </c>
      <c r="E14" s="5" t="s">
        <v>161</v>
      </c>
      <c r="F14" s="34">
        <v>44196</v>
      </c>
      <c r="G14" s="34">
        <v>44196</v>
      </c>
      <c r="H14" s="19">
        <v>0</v>
      </c>
      <c r="I14" s="19">
        <v>0</v>
      </c>
      <c r="J14" s="19" t="s">
        <v>160</v>
      </c>
      <c r="K14" s="5" t="s">
        <v>78</v>
      </c>
      <c r="L14" s="5" t="s">
        <v>158</v>
      </c>
      <c r="M14" s="5">
        <v>95</v>
      </c>
      <c r="N14" s="5">
        <v>83</v>
      </c>
      <c r="O14" s="19">
        <f t="shared" ref="O14:O23" si="0">N14/M14*100</f>
        <v>87.368421052631589</v>
      </c>
      <c r="P14" s="5" t="s">
        <v>159</v>
      </c>
      <c r="Q14" s="32" t="s">
        <v>177</v>
      </c>
    </row>
    <row r="15" spans="1:17" ht="70.5" customHeight="1" x14ac:dyDescent="0.25">
      <c r="A15" s="5">
        <v>15</v>
      </c>
      <c r="B15" s="5">
        <v>0</v>
      </c>
      <c r="C15" s="6" t="s">
        <v>67</v>
      </c>
      <c r="D15" s="35" t="s">
        <v>68</v>
      </c>
      <c r="E15" s="5" t="s">
        <v>161</v>
      </c>
      <c r="F15" s="34">
        <v>44196</v>
      </c>
      <c r="G15" s="34">
        <v>44196</v>
      </c>
      <c r="H15" s="19">
        <v>0</v>
      </c>
      <c r="I15" s="19">
        <v>0</v>
      </c>
      <c r="J15" s="19" t="s">
        <v>160</v>
      </c>
      <c r="K15" s="5" t="s">
        <v>79</v>
      </c>
      <c r="L15" s="5" t="s">
        <v>165</v>
      </c>
      <c r="M15" s="5">
        <v>100</v>
      </c>
      <c r="N15" s="5">
        <v>100</v>
      </c>
      <c r="O15" s="19">
        <f t="shared" si="0"/>
        <v>100</v>
      </c>
      <c r="P15" s="5" t="s">
        <v>163</v>
      </c>
      <c r="Q15" s="19" t="s">
        <v>160</v>
      </c>
    </row>
    <row r="16" spans="1:17" ht="87" customHeight="1" x14ac:dyDescent="0.25">
      <c r="A16" s="5">
        <v>15</v>
      </c>
      <c r="B16" s="5">
        <v>0</v>
      </c>
      <c r="C16" s="6" t="s">
        <v>38</v>
      </c>
      <c r="D16" s="35" t="s">
        <v>69</v>
      </c>
      <c r="E16" s="5" t="s">
        <v>161</v>
      </c>
      <c r="F16" s="34">
        <v>44196</v>
      </c>
      <c r="G16" s="34">
        <v>44196</v>
      </c>
      <c r="H16" s="19">
        <v>0</v>
      </c>
      <c r="I16" s="19">
        <v>395.04</v>
      </c>
      <c r="J16" s="19" t="s">
        <v>160</v>
      </c>
      <c r="K16" s="5" t="s">
        <v>80</v>
      </c>
      <c r="L16" s="5" t="s">
        <v>166</v>
      </c>
      <c r="M16" s="5">
        <v>8028</v>
      </c>
      <c r="N16" s="5">
        <v>7338</v>
      </c>
      <c r="O16" s="19">
        <f t="shared" si="0"/>
        <v>91.405082212257099</v>
      </c>
      <c r="P16" s="5" t="s">
        <v>159</v>
      </c>
      <c r="Q16" s="32" t="s">
        <v>173</v>
      </c>
    </row>
    <row r="17" spans="1:17" ht="147" customHeight="1" x14ac:dyDescent="0.25">
      <c r="A17" s="5">
        <v>15</v>
      </c>
      <c r="B17" s="5">
        <v>0</v>
      </c>
      <c r="C17" s="6" t="s">
        <v>70</v>
      </c>
      <c r="D17" s="35" t="s">
        <v>71</v>
      </c>
      <c r="E17" s="5" t="s">
        <v>161</v>
      </c>
      <c r="F17" s="34">
        <v>44196</v>
      </c>
      <c r="G17" s="34">
        <v>44196</v>
      </c>
      <c r="H17" s="19">
        <v>0</v>
      </c>
      <c r="I17" s="19">
        <v>0</v>
      </c>
      <c r="J17" s="19" t="s">
        <v>160</v>
      </c>
      <c r="K17" s="5" t="s">
        <v>81</v>
      </c>
      <c r="L17" s="5" t="s">
        <v>165</v>
      </c>
      <c r="M17" s="5">
        <v>100</v>
      </c>
      <c r="N17" s="5">
        <v>100</v>
      </c>
      <c r="O17" s="19">
        <f t="shared" si="0"/>
        <v>100</v>
      </c>
      <c r="P17" s="5" t="s">
        <v>163</v>
      </c>
      <c r="Q17" s="19" t="s">
        <v>160</v>
      </c>
    </row>
    <row r="18" spans="1:17" ht="111" customHeight="1" x14ac:dyDescent="0.25">
      <c r="A18" s="5">
        <v>15</v>
      </c>
      <c r="B18" s="5">
        <v>0</v>
      </c>
      <c r="C18" s="6" t="s">
        <v>40</v>
      </c>
      <c r="D18" s="35" t="s">
        <v>72</v>
      </c>
      <c r="E18" s="5" t="s">
        <v>161</v>
      </c>
      <c r="F18" s="34">
        <v>44196</v>
      </c>
      <c r="G18" s="34">
        <v>44196</v>
      </c>
      <c r="H18" s="19">
        <v>666.6</v>
      </c>
      <c r="I18" s="19">
        <v>0</v>
      </c>
      <c r="J18" s="19">
        <f>I18/H18*100</f>
        <v>0</v>
      </c>
      <c r="K18" s="5" t="s">
        <v>82</v>
      </c>
      <c r="L18" s="5" t="s">
        <v>165</v>
      </c>
      <c r="M18" s="5">
        <v>100</v>
      </c>
      <c r="N18" s="5">
        <v>66.7</v>
      </c>
      <c r="O18" s="19">
        <f t="shared" si="0"/>
        <v>66.7</v>
      </c>
      <c r="P18" s="5" t="s">
        <v>159</v>
      </c>
      <c r="Q18" s="32" t="s">
        <v>174</v>
      </c>
    </row>
    <row r="19" spans="1:17" ht="157.5" customHeight="1" x14ac:dyDescent="0.25">
      <c r="A19" s="5">
        <v>15</v>
      </c>
      <c r="B19" s="5">
        <v>0</v>
      </c>
      <c r="C19" s="6" t="s">
        <v>40</v>
      </c>
      <c r="D19" s="35" t="s">
        <v>146</v>
      </c>
      <c r="E19" s="5" t="s">
        <v>161</v>
      </c>
      <c r="F19" s="34">
        <v>44196</v>
      </c>
      <c r="G19" s="34">
        <v>44196</v>
      </c>
      <c r="H19" s="19">
        <v>0</v>
      </c>
      <c r="I19" s="19">
        <v>124.85</v>
      </c>
      <c r="J19" s="19" t="s">
        <v>160</v>
      </c>
      <c r="K19" s="5" t="s">
        <v>152</v>
      </c>
      <c r="L19" s="5" t="s">
        <v>165</v>
      </c>
      <c r="M19" s="5">
        <v>100</v>
      </c>
      <c r="N19" s="5">
        <v>100</v>
      </c>
      <c r="O19" s="19">
        <f t="shared" si="0"/>
        <v>100</v>
      </c>
      <c r="P19" s="5" t="s">
        <v>163</v>
      </c>
      <c r="Q19" s="19" t="s">
        <v>160</v>
      </c>
    </row>
    <row r="20" spans="1:17" ht="111" customHeight="1" x14ac:dyDescent="0.25">
      <c r="A20" s="5">
        <v>15</v>
      </c>
      <c r="B20" s="5">
        <v>0</v>
      </c>
      <c r="C20" s="6" t="s">
        <v>147</v>
      </c>
      <c r="D20" s="35" t="s">
        <v>148</v>
      </c>
      <c r="E20" s="5" t="s">
        <v>161</v>
      </c>
      <c r="F20" s="34">
        <v>44196</v>
      </c>
      <c r="G20" s="34">
        <v>44196</v>
      </c>
      <c r="H20" s="19">
        <v>0</v>
      </c>
      <c r="I20" s="19">
        <v>0</v>
      </c>
      <c r="J20" s="19" t="s">
        <v>160</v>
      </c>
      <c r="K20" s="5" t="s">
        <v>153</v>
      </c>
      <c r="L20" s="5" t="s">
        <v>158</v>
      </c>
      <c r="M20" s="5">
        <v>140</v>
      </c>
      <c r="N20" s="5">
        <v>114</v>
      </c>
      <c r="O20" s="19">
        <f t="shared" si="0"/>
        <v>81.428571428571431</v>
      </c>
      <c r="P20" s="5" t="s">
        <v>159</v>
      </c>
      <c r="Q20" s="32" t="s">
        <v>175</v>
      </c>
    </row>
    <row r="21" spans="1:17" ht="111" customHeight="1" x14ac:dyDescent="0.25">
      <c r="A21" s="5">
        <v>15</v>
      </c>
      <c r="B21" s="5">
        <v>0</v>
      </c>
      <c r="C21" s="6" t="s">
        <v>40</v>
      </c>
      <c r="D21" s="35" t="s">
        <v>149</v>
      </c>
      <c r="E21" s="5" t="s">
        <v>161</v>
      </c>
      <c r="F21" s="34">
        <v>44196</v>
      </c>
      <c r="G21" s="34">
        <v>44196</v>
      </c>
      <c r="H21" s="19">
        <v>0</v>
      </c>
      <c r="I21" s="19">
        <v>427.28</v>
      </c>
      <c r="J21" s="19" t="s">
        <v>160</v>
      </c>
      <c r="K21" s="5" t="s">
        <v>154</v>
      </c>
      <c r="L21" s="5" t="s">
        <v>164</v>
      </c>
      <c r="M21" s="5">
        <v>25</v>
      </c>
      <c r="N21" s="5">
        <v>1326</v>
      </c>
      <c r="O21" s="19">
        <f t="shared" si="0"/>
        <v>5304</v>
      </c>
      <c r="P21" s="5" t="s">
        <v>163</v>
      </c>
      <c r="Q21" s="19" t="s">
        <v>160</v>
      </c>
    </row>
    <row r="22" spans="1:17" ht="213.75" customHeight="1" x14ac:dyDescent="0.25">
      <c r="A22" s="5">
        <v>15</v>
      </c>
      <c r="B22" s="5">
        <v>0</v>
      </c>
      <c r="C22" s="6" t="s">
        <v>40</v>
      </c>
      <c r="D22" s="35" t="s">
        <v>150</v>
      </c>
      <c r="E22" s="5" t="s">
        <v>161</v>
      </c>
      <c r="F22" s="34">
        <v>44196</v>
      </c>
      <c r="G22" s="34">
        <v>44196</v>
      </c>
      <c r="H22" s="19">
        <v>0</v>
      </c>
      <c r="I22" s="19">
        <v>0</v>
      </c>
      <c r="J22" s="19" t="s">
        <v>160</v>
      </c>
      <c r="K22" s="5" t="s">
        <v>155</v>
      </c>
      <c r="L22" s="5" t="s">
        <v>164</v>
      </c>
      <c r="M22" s="5">
        <v>30</v>
      </c>
      <c r="N22" s="5">
        <v>0</v>
      </c>
      <c r="O22" s="19">
        <f t="shared" si="0"/>
        <v>0</v>
      </c>
      <c r="P22" s="5" t="s">
        <v>159</v>
      </c>
      <c r="Q22" s="32" t="s">
        <v>176</v>
      </c>
    </row>
    <row r="23" spans="1:17" ht="77.25" customHeight="1" x14ac:dyDescent="0.25">
      <c r="A23" s="54">
        <v>15</v>
      </c>
      <c r="B23" s="54">
        <v>0</v>
      </c>
      <c r="C23" s="52" t="s">
        <v>41</v>
      </c>
      <c r="D23" s="50" t="s">
        <v>42</v>
      </c>
      <c r="E23" s="54" t="s">
        <v>161</v>
      </c>
      <c r="F23" s="61">
        <v>44196</v>
      </c>
      <c r="G23" s="61">
        <v>44196</v>
      </c>
      <c r="H23" s="19">
        <v>0</v>
      </c>
      <c r="I23" s="19">
        <v>8.6999999999999993</v>
      </c>
      <c r="J23" s="19" t="s">
        <v>160</v>
      </c>
      <c r="K23" s="54" t="s">
        <v>156</v>
      </c>
      <c r="L23" s="54" t="s">
        <v>158</v>
      </c>
      <c r="M23" s="54">
        <v>1656</v>
      </c>
      <c r="N23" s="54">
        <v>249</v>
      </c>
      <c r="O23" s="62">
        <f t="shared" si="0"/>
        <v>15.036231884057971</v>
      </c>
      <c r="P23" s="54" t="s">
        <v>159</v>
      </c>
      <c r="Q23" s="59" t="s">
        <v>179</v>
      </c>
    </row>
    <row r="24" spans="1:17" ht="135.75" customHeight="1" x14ac:dyDescent="0.25">
      <c r="A24" s="55"/>
      <c r="B24" s="55"/>
      <c r="C24" s="53"/>
      <c r="D24" s="51"/>
      <c r="E24" s="56"/>
      <c r="F24" s="56"/>
      <c r="G24" s="56"/>
      <c r="H24" s="19"/>
      <c r="I24" s="19">
        <v>165.57</v>
      </c>
      <c r="J24" s="19"/>
      <c r="K24" s="56"/>
      <c r="L24" s="56"/>
      <c r="M24" s="56"/>
      <c r="N24" s="56"/>
      <c r="O24" s="56"/>
      <c r="P24" s="56"/>
      <c r="Q24" s="56"/>
    </row>
    <row r="25" spans="1:17" ht="179.25" customHeight="1" x14ac:dyDescent="0.25">
      <c r="A25" s="5">
        <v>15</v>
      </c>
      <c r="B25" s="5">
        <v>0</v>
      </c>
      <c r="C25" s="6" t="s">
        <v>151</v>
      </c>
      <c r="D25" s="35" t="s">
        <v>43</v>
      </c>
      <c r="E25" s="5" t="s">
        <v>161</v>
      </c>
      <c r="F25" s="34">
        <v>44196</v>
      </c>
      <c r="G25" s="34">
        <v>44196</v>
      </c>
      <c r="H25" s="19"/>
      <c r="I25" s="19">
        <v>957.18</v>
      </c>
      <c r="J25" s="19"/>
      <c r="K25" s="5" t="s">
        <v>157</v>
      </c>
      <c r="L25" s="5" t="s">
        <v>158</v>
      </c>
      <c r="M25" s="5" t="s">
        <v>160</v>
      </c>
      <c r="N25" s="5">
        <v>20</v>
      </c>
      <c r="O25" s="19" t="s">
        <v>160</v>
      </c>
      <c r="P25" s="5" t="s">
        <v>160</v>
      </c>
      <c r="Q25" s="43" t="s">
        <v>192</v>
      </c>
    </row>
    <row r="26" spans="1:17" ht="63" x14ac:dyDescent="0.25">
      <c r="A26" s="1">
        <v>15</v>
      </c>
      <c r="B26" s="1">
        <v>0</v>
      </c>
      <c r="C26" s="2" t="s">
        <v>44</v>
      </c>
      <c r="D26" s="3" t="s">
        <v>143</v>
      </c>
      <c r="E26" s="11"/>
      <c r="F26" s="11"/>
      <c r="G26" s="11"/>
      <c r="H26" s="18">
        <f>H27+H28+H29+H30+H31+H32+H33+H34+H35+H36+H37+H38+H39</f>
        <v>5510</v>
      </c>
      <c r="I26" s="18">
        <f>I27+I28+I29+I30+I31+I32+I33+I34+I35+I36+I37+I38+I39+I40+I41+I42+I43</f>
        <v>86236.02</v>
      </c>
      <c r="J26" s="18">
        <f>I26/H26*100</f>
        <v>1565.0820326678768</v>
      </c>
      <c r="K26" s="11"/>
      <c r="L26" s="11"/>
      <c r="M26" s="11"/>
      <c r="N26" s="11"/>
      <c r="O26" s="18"/>
      <c r="P26" s="11"/>
      <c r="Q26" s="11"/>
    </row>
    <row r="27" spans="1:17" ht="201" customHeight="1" x14ac:dyDescent="0.25">
      <c r="A27" s="5">
        <v>15</v>
      </c>
      <c r="B27" s="5">
        <v>0</v>
      </c>
      <c r="C27" s="6" t="s">
        <v>45</v>
      </c>
      <c r="D27" s="35" t="s">
        <v>83</v>
      </c>
      <c r="E27" s="5" t="s">
        <v>161</v>
      </c>
      <c r="F27" s="34">
        <v>44196</v>
      </c>
      <c r="G27" s="34">
        <v>44196</v>
      </c>
      <c r="H27" s="19">
        <v>133.30000000000001</v>
      </c>
      <c r="I27" s="19">
        <v>39.99</v>
      </c>
      <c r="J27" s="19">
        <f>I27/H27*100</f>
        <v>30</v>
      </c>
      <c r="K27" s="5" t="s">
        <v>110</v>
      </c>
      <c r="L27" s="5" t="s">
        <v>158</v>
      </c>
      <c r="M27" s="5">
        <v>43</v>
      </c>
      <c r="N27" s="5">
        <v>12</v>
      </c>
      <c r="O27" s="19">
        <f>N27/M27*100</f>
        <v>27.906976744186046</v>
      </c>
      <c r="P27" s="5" t="s">
        <v>159</v>
      </c>
      <c r="Q27" s="32" t="s">
        <v>186</v>
      </c>
    </row>
    <row r="28" spans="1:17" ht="126" x14ac:dyDescent="0.25">
      <c r="A28" s="5">
        <v>15</v>
      </c>
      <c r="B28" s="5">
        <v>0</v>
      </c>
      <c r="C28" s="6" t="s">
        <v>84</v>
      </c>
      <c r="D28" s="35" t="s">
        <v>85</v>
      </c>
      <c r="E28" s="5" t="s">
        <v>161</v>
      </c>
      <c r="F28" s="34">
        <v>44196</v>
      </c>
      <c r="G28" s="34">
        <v>44196</v>
      </c>
      <c r="H28" s="19">
        <v>0</v>
      </c>
      <c r="I28" s="19">
        <v>0</v>
      </c>
      <c r="J28" s="19" t="s">
        <v>160</v>
      </c>
      <c r="K28" s="5" t="s">
        <v>111</v>
      </c>
      <c r="L28" s="5" t="s">
        <v>165</v>
      </c>
      <c r="M28" s="5">
        <v>100</v>
      </c>
      <c r="N28" s="5">
        <v>100</v>
      </c>
      <c r="O28" s="19">
        <f>N28/M28*100</f>
        <v>100</v>
      </c>
      <c r="P28" s="5" t="s">
        <v>163</v>
      </c>
      <c r="Q28" s="17" t="s">
        <v>160</v>
      </c>
    </row>
    <row r="29" spans="1:17" ht="110.25" x14ac:dyDescent="0.25">
      <c r="A29" s="5">
        <v>15</v>
      </c>
      <c r="B29" s="5">
        <v>0</v>
      </c>
      <c r="C29" s="6" t="s">
        <v>86</v>
      </c>
      <c r="D29" s="35" t="s">
        <v>87</v>
      </c>
      <c r="E29" s="5" t="s">
        <v>161</v>
      </c>
      <c r="F29" s="34">
        <v>44196</v>
      </c>
      <c r="G29" s="34">
        <v>44196</v>
      </c>
      <c r="H29" s="19">
        <v>0</v>
      </c>
      <c r="I29" s="19">
        <v>0</v>
      </c>
      <c r="J29" s="19" t="s">
        <v>160</v>
      </c>
      <c r="K29" s="5" t="s">
        <v>112</v>
      </c>
      <c r="L29" s="5" t="s">
        <v>165</v>
      </c>
      <c r="M29" s="5">
        <v>100</v>
      </c>
      <c r="N29" s="5">
        <v>100</v>
      </c>
      <c r="O29" s="19">
        <f>N29/M29*100</f>
        <v>100</v>
      </c>
      <c r="P29" s="5" t="s">
        <v>163</v>
      </c>
      <c r="Q29" s="17" t="s">
        <v>160</v>
      </c>
    </row>
    <row r="30" spans="1:17" ht="193.5" customHeight="1" x14ac:dyDescent="0.25">
      <c r="A30" s="5">
        <v>15</v>
      </c>
      <c r="B30" s="5">
        <v>0</v>
      </c>
      <c r="C30" s="6" t="s">
        <v>88</v>
      </c>
      <c r="D30" s="35" t="s">
        <v>89</v>
      </c>
      <c r="E30" s="5" t="s">
        <v>161</v>
      </c>
      <c r="F30" s="34">
        <v>44196</v>
      </c>
      <c r="G30" s="34">
        <v>44196</v>
      </c>
      <c r="H30" s="19">
        <v>0</v>
      </c>
      <c r="I30" s="19">
        <v>0</v>
      </c>
      <c r="J30" s="19" t="s">
        <v>160</v>
      </c>
      <c r="K30" s="5" t="s">
        <v>113</v>
      </c>
      <c r="L30" s="5" t="s">
        <v>165</v>
      </c>
      <c r="M30" s="5" t="s">
        <v>167</v>
      </c>
      <c r="N30" s="5">
        <v>0</v>
      </c>
      <c r="O30" s="19">
        <v>0</v>
      </c>
      <c r="P30" s="5" t="s">
        <v>159</v>
      </c>
      <c r="Q30" s="32" t="s">
        <v>180</v>
      </c>
    </row>
    <row r="31" spans="1:17" ht="159" customHeight="1" x14ac:dyDescent="0.25">
      <c r="A31" s="5">
        <v>15</v>
      </c>
      <c r="B31" s="5">
        <v>0</v>
      </c>
      <c r="C31" s="6" t="s">
        <v>90</v>
      </c>
      <c r="D31" s="35" t="s">
        <v>91</v>
      </c>
      <c r="E31" s="5" t="s">
        <v>161</v>
      </c>
      <c r="F31" s="34">
        <v>44196</v>
      </c>
      <c r="G31" s="34">
        <v>44196</v>
      </c>
      <c r="H31" s="19">
        <v>0</v>
      </c>
      <c r="I31" s="19">
        <v>0</v>
      </c>
      <c r="J31" s="19" t="s">
        <v>160</v>
      </c>
      <c r="K31" s="5" t="s">
        <v>114</v>
      </c>
      <c r="L31" s="5" t="s">
        <v>165</v>
      </c>
      <c r="M31" s="5" t="s">
        <v>167</v>
      </c>
      <c r="N31" s="5">
        <v>0.3</v>
      </c>
      <c r="O31" s="19">
        <v>1.5</v>
      </c>
      <c r="P31" s="5" t="s">
        <v>159</v>
      </c>
      <c r="Q31" s="32" t="s">
        <v>180</v>
      </c>
    </row>
    <row r="32" spans="1:17" ht="105" customHeight="1" x14ac:dyDescent="0.25">
      <c r="A32" s="5">
        <v>15</v>
      </c>
      <c r="B32" s="5">
        <v>0</v>
      </c>
      <c r="C32" s="6" t="s">
        <v>92</v>
      </c>
      <c r="D32" s="35" t="s">
        <v>93</v>
      </c>
      <c r="E32" s="5" t="s">
        <v>161</v>
      </c>
      <c r="F32" s="34">
        <v>44196</v>
      </c>
      <c r="G32" s="34">
        <v>44196</v>
      </c>
      <c r="H32" s="19">
        <v>0</v>
      </c>
      <c r="I32" s="19">
        <v>0</v>
      </c>
      <c r="J32" s="19" t="s">
        <v>160</v>
      </c>
      <c r="K32" s="5" t="s">
        <v>115</v>
      </c>
      <c r="L32" s="5" t="s">
        <v>165</v>
      </c>
      <c r="M32" s="5">
        <v>100</v>
      </c>
      <c r="N32" s="5">
        <v>0</v>
      </c>
      <c r="O32" s="19">
        <f>N32/M32*100</f>
        <v>0</v>
      </c>
      <c r="P32" s="5" t="s">
        <v>159</v>
      </c>
      <c r="Q32" s="32" t="s">
        <v>180</v>
      </c>
    </row>
    <row r="33" spans="1:17" ht="126" x14ac:dyDescent="0.25">
      <c r="A33" s="5">
        <v>15</v>
      </c>
      <c r="B33" s="5">
        <v>0</v>
      </c>
      <c r="C33" s="6" t="s">
        <v>94</v>
      </c>
      <c r="D33" s="35" t="s">
        <v>95</v>
      </c>
      <c r="E33" s="5" t="s">
        <v>161</v>
      </c>
      <c r="F33" s="34">
        <v>44196</v>
      </c>
      <c r="G33" s="34">
        <v>44196</v>
      </c>
      <c r="H33" s="19">
        <v>0</v>
      </c>
      <c r="I33" s="19">
        <v>0</v>
      </c>
      <c r="J33" s="19" t="s">
        <v>160</v>
      </c>
      <c r="K33" s="5" t="s">
        <v>116</v>
      </c>
      <c r="L33" s="5" t="s">
        <v>165</v>
      </c>
      <c r="M33" s="5">
        <v>100</v>
      </c>
      <c r="N33" s="5">
        <v>10</v>
      </c>
      <c r="O33" s="19">
        <f>N33/M33*100</f>
        <v>10</v>
      </c>
      <c r="P33" s="5" t="s">
        <v>159</v>
      </c>
      <c r="Q33" s="32" t="s">
        <v>180</v>
      </c>
    </row>
    <row r="34" spans="1:17" ht="110.25" x14ac:dyDescent="0.25">
      <c r="A34" s="5">
        <v>15</v>
      </c>
      <c r="B34" s="5">
        <v>0</v>
      </c>
      <c r="C34" s="6" t="s">
        <v>96</v>
      </c>
      <c r="D34" s="35" t="s">
        <v>97</v>
      </c>
      <c r="E34" s="5" t="s">
        <v>161</v>
      </c>
      <c r="F34" s="34">
        <v>44196</v>
      </c>
      <c r="G34" s="34">
        <v>44196</v>
      </c>
      <c r="H34" s="19">
        <v>0</v>
      </c>
      <c r="I34" s="19">
        <v>0</v>
      </c>
      <c r="J34" s="19" t="s">
        <v>160</v>
      </c>
      <c r="K34" s="5" t="s">
        <v>117</v>
      </c>
      <c r="L34" s="5" t="s">
        <v>158</v>
      </c>
      <c r="M34" s="5">
        <v>55</v>
      </c>
      <c r="N34" s="5">
        <v>142</v>
      </c>
      <c r="O34" s="19">
        <f>N34/M34*100</f>
        <v>258.18181818181819</v>
      </c>
      <c r="P34" s="5" t="s">
        <v>163</v>
      </c>
      <c r="Q34" s="17" t="s">
        <v>160</v>
      </c>
    </row>
    <row r="35" spans="1:17" ht="118.5" customHeight="1" x14ac:dyDescent="0.25">
      <c r="A35" s="5">
        <v>15</v>
      </c>
      <c r="B35" s="5">
        <v>0</v>
      </c>
      <c r="C35" s="6" t="s">
        <v>48</v>
      </c>
      <c r="D35" s="35" t="s">
        <v>49</v>
      </c>
      <c r="E35" s="5" t="s">
        <v>161</v>
      </c>
      <c r="F35" s="34">
        <v>44196</v>
      </c>
      <c r="G35" s="34">
        <v>44196</v>
      </c>
      <c r="H35" s="19">
        <v>2066.6999999999998</v>
      </c>
      <c r="I35" s="19">
        <f>2584.27-27.01+41.91</f>
        <v>2599.1699999999996</v>
      </c>
      <c r="J35" s="19">
        <f>I35/H35*100</f>
        <v>125.76426186674408</v>
      </c>
      <c r="K35" s="5" t="s">
        <v>118</v>
      </c>
      <c r="L35" s="5" t="s">
        <v>165</v>
      </c>
      <c r="M35" s="5" t="s">
        <v>168</v>
      </c>
      <c r="N35" s="5">
        <v>98</v>
      </c>
      <c r="O35" s="19">
        <v>102.08</v>
      </c>
      <c r="P35" s="5" t="s">
        <v>163</v>
      </c>
      <c r="Q35" s="17" t="s">
        <v>160</v>
      </c>
    </row>
    <row r="36" spans="1:17" ht="115.5" customHeight="1" x14ac:dyDescent="0.25">
      <c r="A36" s="5">
        <v>15</v>
      </c>
      <c r="B36" s="5">
        <v>0</v>
      </c>
      <c r="C36" s="6" t="s">
        <v>46</v>
      </c>
      <c r="D36" s="35" t="s">
        <v>98</v>
      </c>
      <c r="E36" s="5" t="s">
        <v>161</v>
      </c>
      <c r="F36" s="34">
        <v>44196</v>
      </c>
      <c r="G36" s="34">
        <v>44196</v>
      </c>
      <c r="H36" s="19">
        <v>3243.3</v>
      </c>
      <c r="I36" s="19">
        <f>2882.67-18.2+85.39</f>
        <v>2949.86</v>
      </c>
      <c r="J36" s="19">
        <f>I36/H36*100</f>
        <v>90.95242499922918</v>
      </c>
      <c r="K36" s="5" t="s">
        <v>119</v>
      </c>
      <c r="L36" s="5" t="s">
        <v>165</v>
      </c>
      <c r="M36" s="5" t="s">
        <v>168</v>
      </c>
      <c r="N36" s="5">
        <v>67.7</v>
      </c>
      <c r="O36" s="19">
        <v>70.52</v>
      </c>
      <c r="P36" s="5" t="s">
        <v>159</v>
      </c>
      <c r="Q36" s="32" t="s">
        <v>181</v>
      </c>
    </row>
    <row r="37" spans="1:17" ht="189" x14ac:dyDescent="0.25">
      <c r="A37" s="5">
        <v>15</v>
      </c>
      <c r="B37" s="5">
        <v>0</v>
      </c>
      <c r="C37" s="6" t="s">
        <v>99</v>
      </c>
      <c r="D37" s="35" t="s">
        <v>100</v>
      </c>
      <c r="E37" s="5" t="s">
        <v>161</v>
      </c>
      <c r="F37" s="34">
        <v>44196</v>
      </c>
      <c r="G37" s="34">
        <v>44196</v>
      </c>
      <c r="H37" s="19">
        <v>0</v>
      </c>
      <c r="I37" s="19">
        <v>0</v>
      </c>
      <c r="J37" s="19" t="s">
        <v>160</v>
      </c>
      <c r="K37" s="5" t="s">
        <v>120</v>
      </c>
      <c r="L37" s="5" t="s">
        <v>158</v>
      </c>
      <c r="M37" s="5">
        <v>4</v>
      </c>
      <c r="N37" s="5">
        <v>6</v>
      </c>
      <c r="O37" s="19">
        <f>N37/M37*100</f>
        <v>150</v>
      </c>
      <c r="P37" s="5" t="s">
        <v>163</v>
      </c>
      <c r="Q37" s="17" t="s">
        <v>160</v>
      </c>
    </row>
    <row r="38" spans="1:17" ht="99.75" customHeight="1" x14ac:dyDescent="0.25">
      <c r="A38" s="5">
        <v>15</v>
      </c>
      <c r="B38" s="5">
        <v>0</v>
      </c>
      <c r="C38" s="6" t="s">
        <v>47</v>
      </c>
      <c r="D38" s="35" t="s">
        <v>101</v>
      </c>
      <c r="E38" s="5" t="s">
        <v>161</v>
      </c>
      <c r="F38" s="34">
        <v>44196</v>
      </c>
      <c r="G38" s="34">
        <v>44196</v>
      </c>
      <c r="H38" s="19">
        <v>66.7</v>
      </c>
      <c r="I38" s="19">
        <v>55</v>
      </c>
      <c r="J38" s="19">
        <f>I38/H38*100</f>
        <v>82.458770614692639</v>
      </c>
      <c r="K38" s="5" t="s">
        <v>121</v>
      </c>
      <c r="L38" s="5" t="s">
        <v>158</v>
      </c>
      <c r="M38" s="5">
        <v>3</v>
      </c>
      <c r="N38" s="5">
        <v>0</v>
      </c>
      <c r="O38" s="19">
        <f>N38/M38*100</f>
        <v>0</v>
      </c>
      <c r="P38" s="5" t="s">
        <v>159</v>
      </c>
      <c r="Q38" s="33" t="s">
        <v>182</v>
      </c>
    </row>
    <row r="39" spans="1:17" ht="79.5" customHeight="1" x14ac:dyDescent="0.25">
      <c r="A39" s="5">
        <v>15</v>
      </c>
      <c r="B39" s="5">
        <v>0</v>
      </c>
      <c r="C39" s="6" t="s">
        <v>102</v>
      </c>
      <c r="D39" s="35" t="s">
        <v>103</v>
      </c>
      <c r="E39" s="5" t="s">
        <v>161</v>
      </c>
      <c r="F39" s="34">
        <v>44196</v>
      </c>
      <c r="G39" s="34">
        <v>44196</v>
      </c>
      <c r="H39" s="19">
        <v>0</v>
      </c>
      <c r="I39" s="19">
        <v>0</v>
      </c>
      <c r="J39" s="19" t="s">
        <v>160</v>
      </c>
      <c r="K39" s="5" t="s">
        <v>122</v>
      </c>
      <c r="L39" s="5" t="s">
        <v>158</v>
      </c>
      <c r="M39" s="5">
        <v>610</v>
      </c>
      <c r="N39" s="5">
        <v>1087</v>
      </c>
      <c r="O39" s="19">
        <f>N39/M39*100</f>
        <v>178.19672131147541</v>
      </c>
      <c r="P39" s="5" t="s">
        <v>163</v>
      </c>
      <c r="Q39" s="17" t="s">
        <v>160</v>
      </c>
    </row>
    <row r="40" spans="1:17" ht="97.5" customHeight="1" x14ac:dyDescent="0.25">
      <c r="A40" s="5">
        <v>15</v>
      </c>
      <c r="B40" s="5">
        <v>0</v>
      </c>
      <c r="C40" s="6" t="s">
        <v>107</v>
      </c>
      <c r="D40" s="35" t="s">
        <v>51</v>
      </c>
      <c r="E40" s="5" t="s">
        <v>161</v>
      </c>
      <c r="F40" s="34">
        <v>44196</v>
      </c>
      <c r="G40" s="34">
        <v>44196</v>
      </c>
      <c r="H40" s="19">
        <v>0</v>
      </c>
      <c r="I40" s="19">
        <v>10156</v>
      </c>
      <c r="J40" s="19" t="s">
        <v>160</v>
      </c>
      <c r="K40" s="5" t="s">
        <v>123</v>
      </c>
      <c r="L40" s="5"/>
      <c r="M40" s="5"/>
      <c r="N40" s="5">
        <v>5</v>
      </c>
      <c r="O40" s="19"/>
      <c r="P40" s="5"/>
      <c r="Q40" s="43" t="s">
        <v>192</v>
      </c>
    </row>
    <row r="41" spans="1:17" ht="94.5" customHeight="1" x14ac:dyDescent="0.25">
      <c r="A41" s="5">
        <v>15</v>
      </c>
      <c r="B41" s="5">
        <v>0</v>
      </c>
      <c r="C41" s="6" t="s">
        <v>104</v>
      </c>
      <c r="D41" s="35" t="s">
        <v>105</v>
      </c>
      <c r="E41" s="5" t="s">
        <v>161</v>
      </c>
      <c r="F41" s="34">
        <v>44196</v>
      </c>
      <c r="G41" s="34">
        <v>44196</v>
      </c>
      <c r="H41" s="19">
        <v>0</v>
      </c>
      <c r="I41" s="19"/>
      <c r="J41" s="19"/>
      <c r="K41" s="5" t="s">
        <v>124</v>
      </c>
      <c r="L41" s="5"/>
      <c r="M41" s="5"/>
      <c r="N41" s="5">
        <v>1</v>
      </c>
      <c r="O41" s="19"/>
      <c r="P41" s="5"/>
      <c r="Q41" s="59" t="s">
        <v>193</v>
      </c>
    </row>
    <row r="42" spans="1:17" ht="168.75" customHeight="1" x14ac:dyDescent="0.25">
      <c r="A42" s="5">
        <v>15</v>
      </c>
      <c r="B42" s="5">
        <v>0</v>
      </c>
      <c r="C42" s="6" t="s">
        <v>108</v>
      </c>
      <c r="D42" s="35" t="s">
        <v>106</v>
      </c>
      <c r="E42" s="5" t="s">
        <v>161</v>
      </c>
      <c r="F42" s="34">
        <v>44196</v>
      </c>
      <c r="G42" s="34">
        <v>44196</v>
      </c>
      <c r="H42" s="19">
        <v>0</v>
      </c>
      <c r="I42" s="29">
        <v>69944</v>
      </c>
      <c r="J42" s="19"/>
      <c r="K42" s="5" t="s">
        <v>125</v>
      </c>
      <c r="L42" s="5"/>
      <c r="M42" s="5"/>
      <c r="N42" s="5">
        <v>1</v>
      </c>
      <c r="O42" s="19"/>
      <c r="P42" s="5"/>
      <c r="Q42" s="60"/>
    </row>
    <row r="43" spans="1:17" ht="348" x14ac:dyDescent="0.25">
      <c r="A43" s="5">
        <v>15</v>
      </c>
      <c r="B43" s="5">
        <v>0</v>
      </c>
      <c r="C43" s="6" t="s">
        <v>50</v>
      </c>
      <c r="D43" s="35" t="s">
        <v>109</v>
      </c>
      <c r="E43" s="5" t="s">
        <v>161</v>
      </c>
      <c r="F43" s="34">
        <v>44196</v>
      </c>
      <c r="G43" s="34">
        <v>44196</v>
      </c>
      <c r="H43" s="19">
        <v>0</v>
      </c>
      <c r="I43" s="29">
        <v>492</v>
      </c>
      <c r="J43" s="19"/>
      <c r="K43" s="5" t="s">
        <v>126</v>
      </c>
      <c r="L43" s="5"/>
      <c r="M43" s="5"/>
      <c r="N43" s="5">
        <v>0</v>
      </c>
      <c r="O43" s="19"/>
      <c r="P43" s="5"/>
      <c r="Q43" s="44" t="s">
        <v>194</v>
      </c>
    </row>
    <row r="44" spans="1:17" ht="94.5" x14ac:dyDescent="0.25">
      <c r="A44" s="1">
        <v>15</v>
      </c>
      <c r="B44" s="1">
        <v>0</v>
      </c>
      <c r="C44" s="2" t="s">
        <v>52</v>
      </c>
      <c r="D44" s="3" t="s">
        <v>53</v>
      </c>
      <c r="E44" s="11"/>
      <c r="F44" s="11"/>
      <c r="G44" s="11"/>
      <c r="H44" s="18">
        <f>H45+H46</f>
        <v>3749.3</v>
      </c>
      <c r="I44" s="18">
        <f>I45+I46</f>
        <v>3742.9900000000002</v>
      </c>
      <c r="J44" s="18">
        <f>I44/H44*100</f>
        <v>99.831701917691305</v>
      </c>
      <c r="K44" s="11"/>
      <c r="L44" s="11"/>
      <c r="M44" s="11"/>
      <c r="N44" s="11"/>
      <c r="O44" s="18"/>
      <c r="P44" s="11"/>
      <c r="Q44" s="11"/>
    </row>
    <row r="45" spans="1:17" ht="78" customHeight="1" x14ac:dyDescent="0.25">
      <c r="A45" s="5">
        <v>15</v>
      </c>
      <c r="B45" s="5">
        <v>0</v>
      </c>
      <c r="C45" s="6" t="s">
        <v>54</v>
      </c>
      <c r="D45" s="35" t="s">
        <v>127</v>
      </c>
      <c r="E45" s="5" t="s">
        <v>161</v>
      </c>
      <c r="F45" s="34">
        <v>44196</v>
      </c>
      <c r="G45" s="34">
        <v>44196</v>
      </c>
      <c r="H45" s="19">
        <v>2849.3</v>
      </c>
      <c r="I45" s="19">
        <v>3509.38</v>
      </c>
      <c r="J45" s="19">
        <f t="shared" ref="J45:J50" si="1">I45/H45*100</f>
        <v>123.16639174534096</v>
      </c>
      <c r="K45" s="5" t="s">
        <v>129</v>
      </c>
      <c r="L45" s="5" t="s">
        <v>158</v>
      </c>
      <c r="M45" s="5">
        <v>217</v>
      </c>
      <c r="N45" s="5">
        <v>210</v>
      </c>
      <c r="O45" s="19">
        <f>N45/M45*100</f>
        <v>96.774193548387103</v>
      </c>
      <c r="P45" s="26" t="s">
        <v>159</v>
      </c>
      <c r="Q45" s="32" t="s">
        <v>183</v>
      </c>
    </row>
    <row r="46" spans="1:17" ht="124.9" customHeight="1" x14ac:dyDescent="0.25">
      <c r="A46" s="7">
        <v>15</v>
      </c>
      <c r="B46" s="7">
        <v>0</v>
      </c>
      <c r="C46" s="6" t="s">
        <v>54</v>
      </c>
      <c r="D46" s="35" t="s">
        <v>128</v>
      </c>
      <c r="E46" s="5" t="s">
        <v>161</v>
      </c>
      <c r="F46" s="34">
        <v>44196</v>
      </c>
      <c r="G46" s="34">
        <v>44196</v>
      </c>
      <c r="H46" s="19">
        <v>900</v>
      </c>
      <c r="I46" s="19">
        <v>233.61</v>
      </c>
      <c r="J46" s="19">
        <f t="shared" si="1"/>
        <v>25.956666666666667</v>
      </c>
      <c r="K46" s="5" t="s">
        <v>130</v>
      </c>
      <c r="L46" s="5" t="s">
        <v>158</v>
      </c>
      <c r="M46" s="5">
        <v>0</v>
      </c>
      <c r="N46" s="5">
        <v>266</v>
      </c>
      <c r="O46" s="19">
        <v>1</v>
      </c>
      <c r="P46" s="5" t="s">
        <v>163</v>
      </c>
      <c r="Q46" s="32" t="s">
        <v>195</v>
      </c>
    </row>
    <row r="47" spans="1:17" ht="47.25" x14ac:dyDescent="0.25">
      <c r="A47" s="1">
        <v>15</v>
      </c>
      <c r="B47" s="1">
        <v>0</v>
      </c>
      <c r="C47" s="2" t="s">
        <v>55</v>
      </c>
      <c r="D47" s="3" t="s">
        <v>142</v>
      </c>
      <c r="E47" s="11"/>
      <c r="F47" s="11"/>
      <c r="G47" s="11"/>
      <c r="H47" s="18">
        <f>H48+H49+H50+H51+H52</f>
        <v>40044.199999999997</v>
      </c>
      <c r="I47" s="18">
        <f>I48+I49+I50+I51+I52</f>
        <v>52867.560000000005</v>
      </c>
      <c r="J47" s="18">
        <f>I47/H47*100</f>
        <v>132.02301456890137</v>
      </c>
      <c r="K47" s="11"/>
      <c r="L47" s="11"/>
      <c r="M47" s="11"/>
      <c r="N47" s="11"/>
      <c r="O47" s="18"/>
      <c r="P47" s="11"/>
      <c r="Q47" s="11"/>
    </row>
    <row r="48" spans="1:17" ht="84" customHeight="1" x14ac:dyDescent="0.25">
      <c r="A48" s="7">
        <v>15</v>
      </c>
      <c r="B48" s="7">
        <v>0</v>
      </c>
      <c r="C48" s="6" t="s">
        <v>56</v>
      </c>
      <c r="D48" s="35" t="s">
        <v>131</v>
      </c>
      <c r="E48" s="5" t="s">
        <v>161</v>
      </c>
      <c r="F48" s="34">
        <v>44196</v>
      </c>
      <c r="G48" s="34">
        <v>44196</v>
      </c>
      <c r="H48" s="19">
        <v>40025.199999999997</v>
      </c>
      <c r="I48" s="19">
        <f>52870-177.49+156.05</f>
        <v>52848.560000000005</v>
      </c>
      <c r="J48" s="19">
        <f t="shared" si="1"/>
        <v>132.03821592396793</v>
      </c>
      <c r="K48" s="5" t="s">
        <v>137</v>
      </c>
      <c r="L48" s="5" t="s">
        <v>165</v>
      </c>
      <c r="M48" s="5">
        <v>100</v>
      </c>
      <c r="N48" s="5">
        <v>100</v>
      </c>
      <c r="O48" s="19">
        <f>N48/M48*100</f>
        <v>100</v>
      </c>
      <c r="P48" s="5" t="s">
        <v>163</v>
      </c>
      <c r="Q48" s="17" t="s">
        <v>160</v>
      </c>
    </row>
    <row r="49" spans="1:17" ht="130.5" customHeight="1" x14ac:dyDescent="0.25">
      <c r="A49" s="7">
        <v>15</v>
      </c>
      <c r="B49" s="7">
        <v>0</v>
      </c>
      <c r="C49" s="6" t="s">
        <v>132</v>
      </c>
      <c r="D49" s="35" t="s">
        <v>133</v>
      </c>
      <c r="E49" s="5" t="s">
        <v>161</v>
      </c>
      <c r="F49" s="34">
        <v>44196</v>
      </c>
      <c r="G49" s="34">
        <v>44196</v>
      </c>
      <c r="H49" s="19">
        <v>0</v>
      </c>
      <c r="I49" s="19">
        <v>0</v>
      </c>
      <c r="J49" s="19" t="s">
        <v>160</v>
      </c>
      <c r="K49" s="5" t="s">
        <v>138</v>
      </c>
      <c r="L49" s="5" t="s">
        <v>169</v>
      </c>
      <c r="M49" s="5">
        <v>177100</v>
      </c>
      <c r="N49" s="5">
        <v>180920</v>
      </c>
      <c r="O49" s="19">
        <f>(M49-N49)/M49*100+100</f>
        <v>97.843026538678714</v>
      </c>
      <c r="P49" s="5" t="s">
        <v>159</v>
      </c>
      <c r="Q49" s="32" t="s">
        <v>184</v>
      </c>
    </row>
    <row r="50" spans="1:17" ht="83.25" customHeight="1" x14ac:dyDescent="0.25">
      <c r="A50" s="7">
        <v>15</v>
      </c>
      <c r="B50" s="7">
        <v>0</v>
      </c>
      <c r="C50" s="6" t="s">
        <v>56</v>
      </c>
      <c r="D50" s="5" t="s">
        <v>134</v>
      </c>
      <c r="E50" s="5" t="s">
        <v>161</v>
      </c>
      <c r="F50" s="34">
        <v>44196</v>
      </c>
      <c r="G50" s="34">
        <v>44196</v>
      </c>
      <c r="H50" s="19">
        <v>19</v>
      </c>
      <c r="I50" s="19">
        <v>19</v>
      </c>
      <c r="J50" s="19">
        <f t="shared" si="1"/>
        <v>100</v>
      </c>
      <c r="K50" s="5" t="s">
        <v>139</v>
      </c>
      <c r="L50" s="5" t="s">
        <v>164</v>
      </c>
      <c r="M50" s="5">
        <v>13</v>
      </c>
      <c r="N50" s="5">
        <v>13</v>
      </c>
      <c r="O50" s="19">
        <f>N50/M50*100</f>
        <v>100</v>
      </c>
      <c r="P50" s="5" t="s">
        <v>163</v>
      </c>
      <c r="Q50" s="17" t="s">
        <v>160</v>
      </c>
    </row>
    <row r="51" spans="1:17" ht="60" customHeight="1" x14ac:dyDescent="0.25">
      <c r="A51" s="7">
        <v>15</v>
      </c>
      <c r="B51" s="7">
        <v>0</v>
      </c>
      <c r="C51" s="27" t="s">
        <v>56</v>
      </c>
      <c r="D51" s="5" t="s">
        <v>135</v>
      </c>
      <c r="E51" s="5" t="s">
        <v>161</v>
      </c>
      <c r="F51" s="34">
        <v>44196</v>
      </c>
      <c r="G51" s="34">
        <v>44196</v>
      </c>
      <c r="H51" s="19">
        <v>0</v>
      </c>
      <c r="I51" s="19">
        <v>0</v>
      </c>
      <c r="J51" s="19" t="s">
        <v>160</v>
      </c>
      <c r="K51" s="5" t="s">
        <v>140</v>
      </c>
      <c r="L51" s="5" t="s">
        <v>164</v>
      </c>
      <c r="M51" s="5" t="s">
        <v>160</v>
      </c>
      <c r="N51" s="5" t="s">
        <v>160</v>
      </c>
      <c r="O51" s="17" t="s">
        <v>160</v>
      </c>
      <c r="P51" s="4" t="s">
        <v>160</v>
      </c>
      <c r="Q51" s="32" t="s">
        <v>187</v>
      </c>
    </row>
    <row r="52" spans="1:17" ht="135.75" customHeight="1" x14ac:dyDescent="0.25">
      <c r="A52" s="7"/>
      <c r="B52" s="7"/>
      <c r="C52" s="27" t="s">
        <v>170</v>
      </c>
      <c r="D52" s="5" t="s">
        <v>136</v>
      </c>
      <c r="E52" s="5" t="s">
        <v>161</v>
      </c>
      <c r="F52" s="34">
        <v>44196</v>
      </c>
      <c r="G52" s="34">
        <v>44196</v>
      </c>
      <c r="H52" s="19">
        <v>0</v>
      </c>
      <c r="I52" s="19">
        <v>0</v>
      </c>
      <c r="J52" s="19" t="s">
        <v>160</v>
      </c>
      <c r="K52" s="5" t="s">
        <v>141</v>
      </c>
      <c r="L52" s="5" t="s">
        <v>165</v>
      </c>
      <c r="M52" s="5">
        <v>100</v>
      </c>
      <c r="N52" s="5">
        <v>100</v>
      </c>
      <c r="O52" s="17">
        <f>N52/M52*100</f>
        <v>100</v>
      </c>
      <c r="P52" s="26" t="s">
        <v>163</v>
      </c>
      <c r="Q52" s="17" t="s">
        <v>160</v>
      </c>
    </row>
    <row r="53" spans="1:17" x14ac:dyDescent="0.25">
      <c r="A53" s="49" t="s">
        <v>30</v>
      </c>
      <c r="B53" s="49"/>
      <c r="C53" s="49"/>
      <c r="D53" s="49"/>
      <c r="E53" s="49"/>
      <c r="F53" s="49"/>
      <c r="G53" s="49"/>
      <c r="H53" s="20">
        <f>H7+H26+H44+H47</f>
        <v>52701.899999999994</v>
      </c>
      <c r="I53" s="20">
        <f>I7+I26+I44+I47</f>
        <v>145614.69</v>
      </c>
      <c r="J53" s="20">
        <f>I53/H53*100</f>
        <v>276.29874824247327</v>
      </c>
      <c r="K53" s="12"/>
      <c r="L53" s="12"/>
      <c r="M53" s="12"/>
      <c r="N53" s="12"/>
      <c r="O53" s="20"/>
      <c r="P53" s="12"/>
      <c r="Q53" s="12"/>
    </row>
    <row r="54" spans="1:17" x14ac:dyDescent="0.25">
      <c r="A54" s="45" t="s">
        <v>22</v>
      </c>
      <c r="B54" s="45"/>
      <c r="C54" s="45"/>
      <c r="D54" s="45"/>
      <c r="E54" s="45"/>
      <c r="F54" s="45"/>
      <c r="G54" s="45"/>
      <c r="H54" s="29">
        <f>H53</f>
        <v>52701.899999999994</v>
      </c>
      <c r="I54" s="29">
        <f>I53</f>
        <v>145614.69</v>
      </c>
      <c r="J54" s="29">
        <f t="shared" ref="J54:J57" si="2">I54/H54*100</f>
        <v>276.29874824247327</v>
      </c>
      <c r="K54" s="9"/>
      <c r="L54" s="9"/>
      <c r="M54" s="9"/>
      <c r="N54" s="9"/>
      <c r="O54" s="21"/>
      <c r="P54" s="9"/>
      <c r="Q54" s="9"/>
    </row>
    <row r="55" spans="1:17" x14ac:dyDescent="0.25">
      <c r="A55" s="45" t="s">
        <v>23</v>
      </c>
      <c r="B55" s="45"/>
      <c r="C55" s="45"/>
      <c r="D55" s="45"/>
      <c r="E55" s="45"/>
      <c r="F55" s="45"/>
      <c r="G55" s="45"/>
      <c r="H55" s="29">
        <f>H54</f>
        <v>52701.899999999994</v>
      </c>
      <c r="I55" s="29">
        <f>I54</f>
        <v>145614.69</v>
      </c>
      <c r="J55" s="29">
        <f t="shared" si="2"/>
        <v>276.29874824247327</v>
      </c>
      <c r="K55" s="9"/>
      <c r="L55" s="9"/>
      <c r="M55" s="9"/>
      <c r="N55" s="9"/>
      <c r="O55" s="21"/>
      <c r="P55" s="9"/>
      <c r="Q55" s="9"/>
    </row>
    <row r="56" spans="1:17" x14ac:dyDescent="0.25">
      <c r="A56" s="45" t="s">
        <v>24</v>
      </c>
      <c r="B56" s="45"/>
      <c r="C56" s="45"/>
      <c r="D56" s="45"/>
      <c r="E56" s="45"/>
      <c r="F56" s="45"/>
      <c r="G56" s="45"/>
      <c r="H56" s="29"/>
      <c r="I56" s="29"/>
      <c r="J56" s="19" t="s">
        <v>160</v>
      </c>
      <c r="K56" s="9"/>
      <c r="L56" s="9"/>
      <c r="M56" s="9"/>
      <c r="N56" s="9"/>
      <c r="O56" s="21"/>
      <c r="P56" s="9"/>
      <c r="Q56" s="9"/>
    </row>
    <row r="57" spans="1:17" x14ac:dyDescent="0.25">
      <c r="A57" s="45" t="s">
        <v>25</v>
      </c>
      <c r="B57" s="45"/>
      <c r="C57" s="45"/>
      <c r="D57" s="45"/>
      <c r="E57" s="45"/>
      <c r="F57" s="45"/>
      <c r="G57" s="45"/>
      <c r="H57" s="29">
        <f>H55</f>
        <v>52701.899999999994</v>
      </c>
      <c r="I57" s="29">
        <f>I55-I59</f>
        <v>145449.12</v>
      </c>
      <c r="J57" s="30">
        <f t="shared" si="2"/>
        <v>275.98458499598689</v>
      </c>
      <c r="K57" s="9"/>
      <c r="L57" s="9"/>
      <c r="M57" s="9"/>
      <c r="N57" s="9"/>
      <c r="O57" s="21"/>
      <c r="P57" s="9"/>
      <c r="Q57" s="9"/>
    </row>
    <row r="58" spans="1:17" x14ac:dyDescent="0.25">
      <c r="A58" s="45" t="s">
        <v>26</v>
      </c>
      <c r="B58" s="45"/>
      <c r="C58" s="45"/>
      <c r="D58" s="45"/>
      <c r="E58" s="45"/>
      <c r="F58" s="45"/>
      <c r="G58" s="45"/>
      <c r="H58" s="29">
        <v>0</v>
      </c>
      <c r="I58" s="29">
        <v>0</v>
      </c>
      <c r="J58" s="19" t="s">
        <v>160</v>
      </c>
      <c r="K58" s="9"/>
      <c r="L58" s="9"/>
      <c r="M58" s="9"/>
      <c r="N58" s="9"/>
      <c r="O58" s="21"/>
      <c r="P58" s="9"/>
      <c r="Q58" s="9"/>
    </row>
    <row r="59" spans="1:17" x14ac:dyDescent="0.25">
      <c r="A59" s="45" t="s">
        <v>27</v>
      </c>
      <c r="B59" s="45"/>
      <c r="C59" s="45"/>
      <c r="D59" s="45"/>
      <c r="E59" s="45"/>
      <c r="F59" s="45"/>
      <c r="G59" s="45"/>
      <c r="H59" s="29">
        <v>0</v>
      </c>
      <c r="I59" s="29">
        <f>I24</f>
        <v>165.57</v>
      </c>
      <c r="J59" s="19" t="s">
        <v>160</v>
      </c>
      <c r="K59" s="9"/>
      <c r="L59" s="9"/>
      <c r="M59" s="9"/>
      <c r="N59" s="9"/>
      <c r="O59" s="21"/>
      <c r="P59" s="9"/>
      <c r="Q59" s="9"/>
    </row>
    <row r="60" spans="1:17" x14ac:dyDescent="0.25">
      <c r="A60" s="45" t="s">
        <v>28</v>
      </c>
      <c r="B60" s="45"/>
      <c r="C60" s="45"/>
      <c r="D60" s="45"/>
      <c r="E60" s="45"/>
      <c r="F60" s="45"/>
      <c r="G60" s="45"/>
      <c r="H60" s="29">
        <v>0</v>
      </c>
      <c r="I60" s="29">
        <v>0</v>
      </c>
      <c r="J60" s="19" t="s">
        <v>160</v>
      </c>
      <c r="K60" s="9"/>
      <c r="L60" s="9"/>
      <c r="M60" s="9"/>
      <c r="N60" s="9"/>
      <c r="O60" s="21"/>
      <c r="P60" s="9"/>
      <c r="Q60" s="9"/>
    </row>
    <row r="61" spans="1:17" x14ac:dyDescent="0.25">
      <c r="A61" s="45" t="s">
        <v>29</v>
      </c>
      <c r="B61" s="45"/>
      <c r="C61" s="45"/>
      <c r="D61" s="45"/>
      <c r="E61" s="45"/>
      <c r="F61" s="45"/>
      <c r="G61" s="45"/>
      <c r="H61" s="29">
        <v>0</v>
      </c>
      <c r="I61" s="21">
        <v>0</v>
      </c>
      <c r="J61" s="19" t="s">
        <v>160</v>
      </c>
      <c r="K61" s="9"/>
      <c r="L61" s="9"/>
      <c r="M61" s="9"/>
      <c r="N61" s="9"/>
      <c r="O61" s="21"/>
      <c r="P61" s="9"/>
      <c r="Q61" s="9"/>
    </row>
    <row r="62" spans="1:17" x14ac:dyDescent="0.25">
      <c r="A62" s="15"/>
      <c r="B62" s="15"/>
      <c r="C62" s="31"/>
      <c r="D62" s="15"/>
      <c r="E62" s="15"/>
      <c r="F62" s="15"/>
      <c r="G62" s="15"/>
      <c r="H62" s="22"/>
      <c r="I62" s="22"/>
      <c r="J62" s="22"/>
      <c r="K62" s="15"/>
      <c r="L62" s="15"/>
      <c r="M62" s="15"/>
      <c r="N62" s="15"/>
      <c r="O62" s="22"/>
      <c r="P62" s="15"/>
      <c r="Q62" s="15"/>
    </row>
    <row r="63" spans="1:17" ht="42" customHeight="1" x14ac:dyDescent="0.25">
      <c r="A63" s="63" t="s">
        <v>31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</row>
    <row r="64" spans="1:17" ht="28.5" customHeight="1" x14ac:dyDescent="0.25">
      <c r="A64" s="63" t="s">
        <v>32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</row>
    <row r="65" spans="1:17" ht="32.25" customHeight="1" x14ac:dyDescent="0.25">
      <c r="A65" s="63" t="s">
        <v>33</v>
      </c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</row>
    <row r="66" spans="1:17" x14ac:dyDescent="0.25">
      <c r="A66" s="63" t="s">
        <v>34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</row>
    <row r="67" spans="1:17" ht="29.25" customHeight="1" x14ac:dyDescent="0.25">
      <c r="A67" s="63" t="s">
        <v>35</v>
      </c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</row>
    <row r="68" spans="1:17" x14ac:dyDescent="0.25">
      <c r="A68" s="10"/>
    </row>
    <row r="69" spans="1:17" x14ac:dyDescent="0.25">
      <c r="A69" s="10"/>
    </row>
    <row r="70" spans="1:17" x14ac:dyDescent="0.25">
      <c r="A70" s="10"/>
    </row>
    <row r="71" spans="1:17" ht="45" customHeight="1" x14ac:dyDescent="0.35">
      <c r="D71" s="57" t="s">
        <v>189</v>
      </c>
      <c r="E71" s="58"/>
      <c r="F71" s="58"/>
      <c r="G71" s="58"/>
      <c r="H71" s="36"/>
      <c r="I71" s="37"/>
      <c r="J71" s="38"/>
      <c r="K71" s="38" t="s">
        <v>190</v>
      </c>
    </row>
    <row r="72" spans="1:17" ht="20.25" x14ac:dyDescent="0.3">
      <c r="D72" s="39"/>
      <c r="E72" s="38"/>
      <c r="F72" s="40"/>
      <c r="G72" s="40"/>
      <c r="H72" s="38"/>
      <c r="I72" s="37"/>
      <c r="J72" s="38"/>
      <c r="K72" s="38"/>
    </row>
    <row r="73" spans="1:17" ht="20.25" x14ac:dyDescent="0.3">
      <c r="D73" s="38"/>
      <c r="E73" s="38"/>
      <c r="F73" s="40"/>
      <c r="G73" s="40"/>
      <c r="H73" s="38"/>
      <c r="I73" s="37"/>
      <c r="J73" s="38"/>
      <c r="K73" s="38"/>
    </row>
    <row r="74" spans="1:17" ht="20.25" x14ac:dyDescent="0.3">
      <c r="D74" s="41"/>
      <c r="E74" s="38"/>
      <c r="F74" s="40"/>
      <c r="G74" s="40"/>
      <c r="H74" s="38"/>
      <c r="I74" s="37"/>
      <c r="J74" s="38"/>
      <c r="K74" s="38"/>
    </row>
    <row r="75" spans="1:17" ht="44.25" customHeight="1" x14ac:dyDescent="0.35">
      <c r="D75" s="38" t="s">
        <v>191</v>
      </c>
      <c r="E75" s="42"/>
      <c r="F75" s="38"/>
      <c r="G75" s="42"/>
      <c r="H75" s="36"/>
      <c r="I75" s="36"/>
      <c r="J75" s="36"/>
      <c r="K75" s="38" t="s">
        <v>188</v>
      </c>
    </row>
  </sheetData>
  <mergeCells count="39">
    <mergeCell ref="D71:G71"/>
    <mergeCell ref="Q41:Q42"/>
    <mergeCell ref="Q23:Q24"/>
    <mergeCell ref="E23:E24"/>
    <mergeCell ref="F23:F24"/>
    <mergeCell ref="G23:G24"/>
    <mergeCell ref="K23:K24"/>
    <mergeCell ref="M23:M24"/>
    <mergeCell ref="N23:N24"/>
    <mergeCell ref="O23:O24"/>
    <mergeCell ref="P23:P24"/>
    <mergeCell ref="A63:Q63"/>
    <mergeCell ref="A64:Q64"/>
    <mergeCell ref="A65:Q65"/>
    <mergeCell ref="A66:Q66"/>
    <mergeCell ref="A67:Q67"/>
    <mergeCell ref="K4:O4"/>
    <mergeCell ref="P4:P5"/>
    <mergeCell ref="Q4:Q5"/>
    <mergeCell ref="J4:J5"/>
    <mergeCell ref="A54:G54"/>
    <mergeCell ref="A53:G53"/>
    <mergeCell ref="A4:C4"/>
    <mergeCell ref="D4:D5"/>
    <mergeCell ref="E4:E5"/>
    <mergeCell ref="F4:G4"/>
    <mergeCell ref="H4:I4"/>
    <mergeCell ref="D23:D24"/>
    <mergeCell ref="C23:C24"/>
    <mergeCell ref="B23:B24"/>
    <mergeCell ref="A23:A24"/>
    <mergeCell ref="L23:L24"/>
    <mergeCell ref="A61:G61"/>
    <mergeCell ref="A55:G55"/>
    <mergeCell ref="A56:G56"/>
    <mergeCell ref="A57:G57"/>
    <mergeCell ref="A58:G58"/>
    <mergeCell ref="A59:G59"/>
    <mergeCell ref="A60:G60"/>
  </mergeCells>
  <hyperlinks>
    <hyperlink ref="P4" location="P2066" display="P2066"/>
    <hyperlink ref="I5" location="P2062" display="P2062"/>
    <hyperlink ref="M5" location="P2063" display="P2063"/>
    <hyperlink ref="O5" location="P2064" display="P2064"/>
  </hyperlinks>
  <pageMargins left="0.70866141732283472" right="0.70866141732283472" top="0.74803149606299213" bottom="0.74803149606299213" header="0.31496062992125984" footer="0.31496062992125984"/>
  <pageSetup paperSize="9" scale="5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2021-03-29T06:34:59Z</dcterms:modified>
</cp:coreProperties>
</file>