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19440" windowHeight="9720" activeTab="1"/>
  </bookViews>
  <sheets>
    <sheet name="РИ_Форма 3" sheetId="1" r:id="rId1"/>
    <sheet name="РИ_Форма 1_2024" sheetId="3" r:id="rId2"/>
  </sheets>
  <calcPr calcId="125725"/>
</workbook>
</file>

<file path=xl/calcChain.xml><?xml version="1.0" encoding="utf-8"?>
<calcChain xmlns="http://schemas.openxmlformats.org/spreadsheetml/2006/main">
  <c r="G16" i="3"/>
  <c r="G14"/>
  <c r="H30" l="1"/>
  <c r="I30"/>
  <c r="J30"/>
  <c r="L30"/>
  <c r="G30"/>
  <c r="K24"/>
  <c r="M24" s="1"/>
  <c r="K18"/>
  <c r="T25"/>
  <c r="V25" s="1"/>
  <c r="T24"/>
  <c r="V24" s="1"/>
  <c r="K25"/>
  <c r="M25" s="1"/>
  <c r="K23"/>
  <c r="M23" s="1"/>
  <c r="T20" l="1"/>
  <c r="V20" s="1"/>
  <c r="G28"/>
  <c r="G27" s="1"/>
  <c r="J28"/>
  <c r="J27" s="1"/>
  <c r="H28"/>
  <c r="H27" s="1"/>
  <c r="T22"/>
  <c r="V22" s="1"/>
  <c r="K22"/>
  <c r="M22" s="1"/>
  <c r="T21"/>
  <c r="V21" s="1"/>
  <c r="K21"/>
  <c r="M21" s="1"/>
  <c r="K20"/>
  <c r="M20" s="1"/>
  <c r="T19"/>
  <c r="V19" s="1"/>
  <c r="K19"/>
  <c r="M19" s="1"/>
  <c r="T18"/>
  <c r="V18" s="1"/>
  <c r="M18"/>
  <c r="T17"/>
  <c r="V17" s="1"/>
  <c r="K17"/>
  <c r="M17" s="1"/>
  <c r="T16"/>
  <c r="V16" s="1"/>
  <c r="K16"/>
  <c r="M16" s="1"/>
  <c r="T15"/>
  <c r="V15" s="1"/>
  <c r="K15"/>
  <c r="M15" s="1"/>
  <c r="T14"/>
  <c r="V14" s="1"/>
  <c r="K14"/>
  <c r="T13"/>
  <c r="T32" s="1"/>
  <c r="K13"/>
  <c r="M13" s="1"/>
  <c r="K12"/>
  <c r="M12" s="1"/>
  <c r="R10"/>
  <c r="V10" s="1"/>
  <c r="R9"/>
  <c r="R8"/>
  <c r="V8" s="1"/>
  <c r="R7"/>
  <c r="I28"/>
  <c r="I27" s="1"/>
  <c r="L28"/>
  <c r="L27" s="1"/>
  <c r="K30" l="1"/>
  <c r="M14"/>
  <c r="V13"/>
  <c r="T34"/>
  <c r="R27"/>
  <c r="R29" s="1"/>
  <c r="K28" l="1"/>
  <c r="K27" s="1"/>
  <c r="M27" s="1"/>
  <c r="R36" s="1"/>
  <c r="R37" s="1"/>
</calcChain>
</file>

<file path=xl/sharedStrings.xml><?xml version="1.0" encoding="utf-8"?>
<sst xmlns="http://schemas.openxmlformats.org/spreadsheetml/2006/main" count="251" uniqueCount="131">
  <si>
    <t>Форма 3. Сведения о внесенных за период реализации изменениях в муниципальную программу</t>
  </si>
  <si>
    <t>№ п/п</t>
  </si>
  <si>
    <t>Вид правового акта</t>
  </si>
  <si>
    <t>Дата принятия</t>
  </si>
  <si>
    <t>Номер</t>
  </si>
  <si>
    <t>Суть изменений (краткое изложение)</t>
  </si>
  <si>
    <t>Постановление Администрации города Ижевска</t>
  </si>
  <si>
    <t>Утверждение муниципальной программы.</t>
  </si>
  <si>
    <t>Постановление Администрации г.Ижевска «О внесении изменений в постановление Администрации города Ижевска от 09.12.2019г. № 2413 «Об утверждении муниципальной программы муниципального образования «Город Ижевск» «Развитие информатизации» разработан с целью приведения объема финансирования муниципальной программы муниципального образования «Город Ижевск» «Развитие информатизации» в соответствие с решением Городской думы города Ижевска от 19.12.2019 г. № 835 «О бюджете муниципального образования «Город Ижевск» на 2020 год и на плановый период 2021 и 2022 годов».</t>
  </si>
  <si>
    <t xml:space="preserve">Постановление Администрации города Ижевска «О внесении изменений в постановление Администрации города Ижевска от 09.12.2019г. № 2413 «Об утверждении муниципальной программы муниципального образования «Город Ижевск» «Развитие информатизации» разработано с целью приведения объема финансирования муниципальной программы муниципального образования «Город Ижевск» «Развитие информатизации» в соответствие с решением  Городской думы города Ижевска от 17.12.2020 г. №64 «О бюджете муниципального образования «Город Ижевск» на 2021 год и на плановый период 2022 и 2023 годов».
В связи с утверждением Министерством строительства и жилищно-коммунального хозяйства Российской Федерации приказом от 31.12.2019 №924/пр методики оценки хода и эффективности цифровой трансформации городского хозяйства в Российской Федерации (IQ городов) и расчета в 2020 году значения данного индекса за 2018 и 2019 года, вносятся изменения в методику расчета и значения индекса эффективности цифровой трансформации городского хозяйства («IQ городов»).
 В связи с изменением методики расчета индикатора «Доля электронного межведомственного взаимодействия в органах местного самоуправления города Ижевска» изменены фактические и плановые значения соответствующего индикатора. В действующей методике значение индикатора рассчитывается как доля исходящих документов, отправленных в электронном виде, что недостаточно точно отражает достижение ожидаемого непосредственного результата мероприятия. По измененной методике значение индикатора рассчитывается как доля исходящих документов, подписанных электронной подписью.
</t>
  </si>
  <si>
    <t xml:space="preserve">Постановление Администрации города Ижевска «О внесении изменений в постановление Администрации города Ижевска от 09.12.2019г. № 2413 «Об утверждении муниципальной программы муниципального образования «Город Ижевск» «Развитие информатизации» разработано 
в связи со структурными изменениями Администрации города Ижевска (Решение Городской думы города Ижевска от 17 февраля 2011 года № 63 «Об утверждении структуры Администрации города Ижевска» (в ред. от 25.03.2021 г. №95) и в соответствии постановлением Администрации г. Ижевска от 08 июня 2021 года №991 «О внесении изменений в постановление Администрации города Ижевска от 30 декабря 2013 г. N 1651 «Об утверждении Перечня муниципальных программ» (в ред. от 16.08.2019 N 1629)». Управление по информатизации являлось ответственным исполнителем муниципальной программы «Развитие информатизации», в связи с упразднением Управления по информатизации, ответственным исполнителем назначается Администрация города Ижевска (координатор: Заместитель Главы Администрации - Руководитель аппарата Администрации города). 
В соответствии с решением Городской думы города Ижевска от 17.12.2020 г. №64 «О бюджете муниципального образования «Город Ижевск» на 2021 год и на плановый период 2022 и 2023 годов» (с изменениями) вносятся изменения с целью приведения объема финансирования муниципальной программы муниципального образования «Город Ижевск» «Развитие информатизации».
</t>
  </si>
  <si>
    <t xml:space="preserve">Постановление Администрации г. Ижевска "О внесении изменений в постановление Администрации города Ижевска от 09.12.2019 г. №2413 "Об утверждении муниципальной программы муниципального образования «Город Ижевск» «Развитие информатизации»" разработано с целью приведения объема финансирования муниципальной программы муниципального образования «Город Ижевск» «Развитие информатизации» в соответствие с решением Городской думы города Ижевска от 16.12.2021 г. №208 «О бюджете муниципального образования «Город Ижевск» на 2022 год и на плановый период 2023 и 2024 годов», а также приведение в соответствии с кассовым исполнением бюджета в отношении отчетных периодов. </t>
  </si>
  <si>
    <t>Код аналитической программной классификации</t>
  </si>
  <si>
    <t>Ответственный исполнитель подпрограммы, основного мероприятия, мероприятия</t>
  </si>
  <si>
    <t>Источник финансирования</t>
  </si>
  <si>
    <t>Расходы, тыс. рублей</t>
  </si>
  <si>
    <t>Неиспользованная экономия бюджетных средств, полученная по итогам проведения конкурентных закупок, тыс. руб.</t>
  </si>
  <si>
    <t>Достижение плановых значений ожидаемых конечных результатов, целевых показателей (индикаторов), ожидаемых непосредственных результатов</t>
  </si>
  <si>
    <t>МП</t>
  </si>
  <si>
    <t>Пп</t>
  </si>
  <si>
    <t>ОМ М</t>
  </si>
  <si>
    <t>кассовое исполнение на конец отчетного периода</t>
  </si>
  <si>
    <t>кредиторская задолженность за отчетный период</t>
  </si>
  <si>
    <t>Наименование ожидаемых конечных результатов, целевых показателей (индикаторов), ожидаемых непосредственных результатов</t>
  </si>
  <si>
    <t>ед. изм.</t>
  </si>
  <si>
    <t>факт (ЗПф)</t>
  </si>
  <si>
    <t>всего</t>
  </si>
  <si>
    <t>в т.ч. кредиторская задолженность прошлых отчетных периодов</t>
  </si>
  <si>
    <t>с тенденцией увеличения значений</t>
  </si>
  <si>
    <t>с тенденцией снижения значений</t>
  </si>
  <si>
    <t>Индекс эффективности цифровой трансформации городского хозяйства ("IQ городов")</t>
  </si>
  <si>
    <t>балл</t>
  </si>
  <si>
    <t>х</t>
  </si>
  <si>
    <t>Задача: внедрение передовых цифровых и инженерных технологий в муниципальном образовании "Город Ижевск"</t>
  </si>
  <si>
    <t>%</t>
  </si>
  <si>
    <t>Доля граждан, использующих механизм получения государственных и муниципальных услуг в электронной форме</t>
  </si>
  <si>
    <t>Доля времени бесперебойной работы компонентов информационной инфраструктуры</t>
  </si>
  <si>
    <t>01 00000</t>
  </si>
  <si>
    <t>01 60420</t>
  </si>
  <si>
    <t>Мероприятия по информатизации муниципального образования "Город Ижевск" в том числе:</t>
  </si>
  <si>
    <t>Администрация города Ижевска (координатор: Заместитель Главы Администрации - Руководитель аппарата Администрации города), МКУ "Управление обеспечения деятельности Администрации города Ижевска", территориальные, отраслевые (функциональные) органы - структурные подразделения Администрации города Ижевска, структурные подразделения Городской думы города Ижевска, иные муниципальные учреждения</t>
  </si>
  <si>
    <t>Бюджет МО "Город Ижевск"</t>
  </si>
  <si>
    <t>0001</t>
  </si>
  <si>
    <t>Перевод муниципальных услуг Администрации г. Ижевска в электронную форму</t>
  </si>
  <si>
    <t>Администрация города Ижевска (координатор: Заместитель Главы Администрации - Руководитель аппарата Администрации города), МКУ "Управление обеспечения деятельности Администрации города Ижевска"</t>
  </si>
  <si>
    <t>Доля муниципальных услуг Администрации г. Ижевска, переведенных в электронную форму</t>
  </si>
  <si>
    <t>0002</t>
  </si>
  <si>
    <t>Обеспечение структурных подразделений, муниципальных учреждений средствами вычислительной техники, периферийным оборудованием, телекоммуникационным оборудованием, запасными частями</t>
  </si>
  <si>
    <t>Удельный вес современной вычислительной техники</t>
  </si>
  <si>
    <t>0003</t>
  </si>
  <si>
    <t>Обеспечение структурных подразделений, муниципальных учреждений лицензионным программным обеспечением</t>
  </si>
  <si>
    <t>Удельный вес лицензий на программное обеспечение, поддерживаемых разработчиком</t>
  </si>
  <si>
    <t>0004</t>
  </si>
  <si>
    <t>Обеспечение работы систем защиты информации и криптографических средств</t>
  </si>
  <si>
    <t>Удельный вес рабочих мест, обеспеченных требуемыми средствами защиты</t>
  </si>
  <si>
    <t>0005</t>
  </si>
  <si>
    <t>Обеспечение работы корпоративной вычислительной сети</t>
  </si>
  <si>
    <t>Доля обособленных структурных подразделений, подключенных к корпоративной вычислительной сети</t>
  </si>
  <si>
    <t>0006</t>
  </si>
  <si>
    <t>Обеспечение работы корпоративной телефонной сети</t>
  </si>
  <si>
    <t>Доля обособленных структурных подразделений, подключенных к корпоративной телефонной сети</t>
  </si>
  <si>
    <t>0007</t>
  </si>
  <si>
    <t>Развитие официального сайта муниципального образования "Город Ижевск", мобильного приложения, создание на сайте электронных сервисов для организаций и граждан</t>
  </si>
  <si>
    <t>Администрация города Ижевска (координатор: Заместитель Главы Администрации - Руководитель аппарата Администрации города), МКУ "Управление обеспечения деятельности Администрации города Ижевска", Информационно-аналитическое управление</t>
  </si>
  <si>
    <t>Доля жителей муниципального образования "Город Ижевск", пользующихся официальным сайтом муниципального образования "Город Ижевск"</t>
  </si>
  <si>
    <t>0008</t>
  </si>
  <si>
    <t>Внедрение государственной информационной системы обеспечения градостроительной деятельности</t>
  </si>
  <si>
    <t>Главное управление архитектуры и градостроительства, Администрация города Ижевска (координатор: Заместитель Главы Администрации - Руководитель аппарата Администрации города), МКУ "Управление обеспечения деятельности Администрации города Ижевска"</t>
  </si>
  <si>
    <t>Доля документов в области градостроительной деятельности, размещенных и обрабатываемых средствами системы</t>
  </si>
  <si>
    <t>0009</t>
  </si>
  <si>
    <t>Сопровождение системы электронного документооборота "Директум"</t>
  </si>
  <si>
    <t>Доля электронного межведомственного взаимодействия в органах местного самоуправления города Ижевска</t>
  </si>
  <si>
    <t>00010</t>
  </si>
  <si>
    <t>Реализация мероприятий дорожной карты реализации пилотного проекта по цифровизации городского хозяйства муниципального образования "Город Ижевск" по следующим направлениям: - городское управление; - "умное" ЖКХ;- инновации для городской среды;- "умный" городской транспорт;- интеллектуальные системы общественной и экологической безопасности;- инфраструктура сетей связи;- туризм и сервис</t>
  </si>
  <si>
    <t>Доля реализованных мероприятий дорожной карты</t>
  </si>
  <si>
    <t>Итого по программе</t>
  </si>
  <si>
    <t>Всего</t>
  </si>
  <si>
    <t>Итого по программе ΣСДпз</t>
  </si>
  <si>
    <t>бюджет муниципального образования "Город Ижевск"</t>
  </si>
  <si>
    <t>Число ожидаемых конечных результатов, целевых показателей (индикаторов) программы (N)</t>
  </si>
  <si>
    <t>в том числе:</t>
  </si>
  <si>
    <t>Степень достижения плановых значений ожидаемых конечных результатов, целевых показателей (индикаторов) программы СДм/п=ΣСДпз/N</t>
  </si>
  <si>
    <t>- собственные средства бюджета муниципального образования "Город Ижевск"</t>
  </si>
  <si>
    <t>- субсидии из бюджета Российской Федерации</t>
  </si>
  <si>
    <t>- субсидии из бюджета Удмуртской Республики</t>
  </si>
  <si>
    <t>Итого по программе ΣСДонр</t>
  </si>
  <si>
    <t>- субвенции из бюджета Удмуртской Республики</t>
  </si>
  <si>
    <t>Общее количество мероприятий, запланированных к реализации в отчетном году (М)</t>
  </si>
  <si>
    <t>иные источники</t>
  </si>
  <si>
    <t>Степень реализации мероприятий программы СРм=ΣСДонр/М</t>
  </si>
  <si>
    <t>Эффективность реализации программы ЭР = 0,5 x СДм/п + 0,3 x СРм+ 0,2 x ССур</t>
  </si>
  <si>
    <t>468/1</t>
  </si>
  <si>
    <t>Форма 1. Отчет о выполнении программных мероприятий и достигнутых значениях показателей, результатах оценки эффективности реализации муниципальной программы "Развитие информатизации" за 2024 год.</t>
  </si>
  <si>
    <t>Не учитывается. ПАГ от 27.12.2013 № 1648</t>
  </si>
  <si>
    <t>00011</t>
  </si>
  <si>
    <t>00012</t>
  </si>
  <si>
    <t>00013</t>
  </si>
  <si>
    <t xml:space="preserve">Разработка и внедрение информационных систем (бухгалтерских, кадровых, геоинформационных и т.д.)
</t>
  </si>
  <si>
    <t xml:space="preserve">Администрация города Ижевска (координатор: Заместитель Главы Администрации - Руководитель аппарата Администрации города), МКУ "Управление обеспечения деятельности Администрации города Ижевска", территориальные, отраслевые (функциональные) органы - структурные подразделения Администрации города Ижевска, структурные подразделения Городской думы города Ижевска, иные муниципальные учреждения
</t>
  </si>
  <si>
    <t xml:space="preserve">Развитие, сопровождение и поддержка информационных систем (бухгалтерских, кадровых, геоинформационных и т.д.)
</t>
  </si>
  <si>
    <t xml:space="preserve">Обучение сотрудников в области информационно-коммуникационных технологий и информационной безопасности
</t>
  </si>
  <si>
    <t xml:space="preserve">Количество разработанных и внедренных информационных систем, автоматизирующих деятельность структурных подразделений, для повышения качества и оперативности принятия и организации выполнения обоснованных управленческих решений
</t>
  </si>
  <si>
    <t>шт.</t>
  </si>
  <si>
    <t xml:space="preserve">Доля времени бесперебойной работы информационных систем
</t>
  </si>
  <si>
    <t xml:space="preserve">Количество сотрудников, обученных в области информационно-коммуникационных технологий и информационной безопасности
</t>
  </si>
  <si>
    <t>Чел.</t>
  </si>
  <si>
    <r>
      <t>Наименование подпрограммы, основного мероприятия, мероприятия</t>
    </r>
    <r>
      <rPr>
        <vertAlign val="superscript"/>
        <sz val="12"/>
        <color indexed="8"/>
        <rFont val="PT Astra Serif"/>
        <family val="1"/>
        <charset val="204"/>
      </rPr>
      <t>1</t>
    </r>
  </si>
  <si>
    <r>
      <t>Степень соответствия запланированному уровню расходов бюджета</t>
    </r>
    <r>
      <rPr>
        <vertAlign val="superscript"/>
        <sz val="12"/>
        <color indexed="8"/>
        <rFont val="PT Astra Serif"/>
        <family val="1"/>
        <charset val="204"/>
      </rPr>
      <t>4</t>
    </r>
    <r>
      <rPr>
        <sz val="12"/>
        <color indexed="8"/>
        <rFont val="PT Astra Serif"/>
        <family val="1"/>
        <charset val="204"/>
      </rPr>
      <t xml:space="preserve"> (ССур) (гр.11/(гр.7-гр.12))</t>
    </r>
  </si>
  <si>
    <r>
      <t>Выполнено/не выполнено/не учитывается. Причины невыполнения (недостижения)</t>
    </r>
    <r>
      <rPr>
        <vertAlign val="superscript"/>
        <sz val="12"/>
        <color indexed="8"/>
        <rFont val="PT Astra Serif"/>
        <family val="1"/>
        <charset val="204"/>
      </rPr>
      <t>8</t>
    </r>
  </si>
  <si>
    <r>
      <t>план</t>
    </r>
    <r>
      <rPr>
        <vertAlign val="superscript"/>
        <sz val="12"/>
        <color indexed="8"/>
        <rFont val="PT Astra Serif"/>
        <family val="1"/>
        <charset val="204"/>
      </rPr>
      <t>2</t>
    </r>
  </si>
  <si>
    <r>
      <t>факт</t>
    </r>
    <r>
      <rPr>
        <vertAlign val="superscript"/>
        <sz val="12"/>
        <color indexed="8"/>
        <rFont val="PT Astra Serif"/>
        <family val="1"/>
        <charset val="204"/>
      </rPr>
      <t>3</t>
    </r>
    <r>
      <rPr>
        <sz val="12"/>
        <color indexed="8"/>
        <rFont val="PT Astra Serif"/>
        <family val="1"/>
        <charset val="204"/>
      </rPr>
      <t xml:space="preserve"> (гр.8-гр.9+гр.10+иные источники)</t>
    </r>
  </si>
  <si>
    <r>
      <t>план (ЗПп)</t>
    </r>
    <r>
      <rPr>
        <vertAlign val="superscript"/>
        <sz val="12"/>
        <color indexed="8"/>
        <rFont val="PT Astra Serif"/>
        <family val="1"/>
        <charset val="204"/>
      </rPr>
      <t>5</t>
    </r>
  </si>
  <si>
    <r>
      <t>степень достижения плановых значений ожидаемых конечных результатов, целевых показателей (индикаторов) (СДпз)</t>
    </r>
    <r>
      <rPr>
        <vertAlign val="superscript"/>
        <sz val="12"/>
        <color indexed="8"/>
        <rFont val="PT Astra Serif"/>
        <family val="1"/>
        <charset val="204"/>
      </rPr>
      <t>6</t>
    </r>
  </si>
  <si>
    <r>
      <t>степень достижения плановых значений ожидаемых непосредственных результатов (СДонр)</t>
    </r>
    <r>
      <rPr>
        <vertAlign val="superscript"/>
        <sz val="12"/>
        <color indexed="8"/>
        <rFont val="PT Astra Serif"/>
        <family val="1"/>
        <charset val="204"/>
      </rPr>
      <t>7</t>
    </r>
  </si>
  <si>
    <r>
      <t xml:space="preserve">Цель программы: </t>
    </r>
    <r>
      <rPr>
        <sz val="12"/>
        <color indexed="8"/>
        <rFont val="PT Astra Serif"/>
        <family val="1"/>
        <charset val="204"/>
      </rPr>
      <t>повышение качества управления городом и уровня жизни горожан за счет внедрения передовых цифровых и инженерных технологий</t>
    </r>
  </si>
  <si>
    <r>
      <t xml:space="preserve">Доля государственных и муниципальных услуг и услуг, </t>
    </r>
    <r>
      <rPr>
        <sz val="12"/>
        <rFont val="PT Astra Serif"/>
        <family val="1"/>
        <charset val="204"/>
      </rPr>
      <t>указанных в части 3 статьи 1</t>
    </r>
    <r>
      <rPr>
        <sz val="12"/>
        <color indexed="8"/>
        <rFont val="PT Astra Serif"/>
        <family val="1"/>
        <charset val="204"/>
      </rPr>
      <t xml:space="preserve"> Федерального закона № 210-ФЗ, предоставленных на основании заявлений и документов, поданных в электронной форме через федеральную государственную информационную систему "Единый портал государственных и муниципальных услуг (функций)" и (или) государственную информационную систему Удмуртской Республики "Портал государственных и муниципальных услуг (функций)", от общего количества предоставленных услуг</t>
    </r>
  </si>
  <si>
    <r>
      <t>Основное мероприятие "Развитие информатизации муниципального образования "Город Ижевск</t>
    </r>
    <r>
      <rPr>
        <sz val="12"/>
        <color indexed="8"/>
        <rFont val="PT Astra Serif"/>
        <family val="1"/>
        <charset val="204"/>
      </rPr>
      <t>"</t>
    </r>
  </si>
  <si>
    <r>
      <t>Уровень эффективности программы</t>
    </r>
    <r>
      <rPr>
        <vertAlign val="superscript"/>
        <sz val="12"/>
        <color indexed="8"/>
        <rFont val="PT Astra Serif"/>
        <family val="1"/>
        <charset val="204"/>
      </rPr>
      <t>8</t>
    </r>
  </si>
  <si>
    <t xml:space="preserve">Индекс рассчитывается Министерством строительства РФ. На отчетную дату за 2024 год информация отсутствует. </t>
  </si>
  <si>
    <t>н/д</t>
  </si>
  <si>
    <t xml:space="preserve">В 2024 году в распоряжение Администрации города Ижевска от 16.02.2012 № 33 «Об утверждении Перечня услуг, предоставляемых муниципальными учреждениями города Ижевска, в которых размещается муниципальное задание (заказ), подлежащих включению в реестр муниципальных услуг и предоставляемых в электронной форме» добавлены две муниципальные услуги оказываемые в электронном виде, которые ранее не учитывались при расчете показателя. Также увеличилось количество обращений в электронном виде через ПОС, через группы в «Сферум», официальный сайт образовательных организаций, электронную почту учреждений.  Увеличилось количество обращений в неэлектронном виде по услуге «Предоставление информации о текущей успеваемости учащегося в муниципальном образовательном учреждении, ведение дневника и журнала успеваемости» из-за периодических сбоев в работе АИС «Электронная школа». 
Увеличилось количество личного приема после изменения в ЕГЭ (в 2024 году была предоставлена возможность пересдать экзамен по одному предмету на выбор, тем самым улучшить результат ЕГЭ).
</t>
  </si>
  <si>
    <t>Значение показателя рассчитывается по результатам государственного статистического наблюдения по Удмуртской Республике (в разрезе г. Ижевска стат. наблюдение по данному показателю не ведется). На отчетную дату за 2024 год информация отсутствует.</t>
  </si>
  <si>
    <t>Перевод типовых муниципальных услуг в электронную форму выполняется за счет средств государственной программы УР «Развитие информационного общества в УР», централизовано для всех муниципальных образований. Для уникальных услуг г. Ижевска перевод услуг осуществляется за счет средств муниципальной программы развития информатизации. В 2024 году перевод новых услуг в электронную форму не осуществлялся в связи с малым количеством обращений по данным услугам и недостаточным финансированием региональной и муниципальной программы</t>
  </si>
  <si>
    <t>Недостаточное финансирование программы не позволило достичь планируемого значения показателя.</t>
  </si>
  <si>
    <t>По причине прекращения технической поддержки большей части используемых программных продуктов фирмы Microsoft. Так же недостаточное финансирование программы не позволило достичь планируемого значения показателя.</t>
  </si>
  <si>
    <t>Часть вычислительной техники не соответствует техническим требованиям для установки средств защиты</t>
  </si>
  <si>
    <t>После создания в 2023 году  официальных страниц в социальной сети «Вконтакте»  Администрации города Ижевска и ее структурных подразделений, часть пользователей сайта перешла в социальную сеть.</t>
  </si>
  <si>
    <t>Недостаток квалификации сотрудников Главного управления Архитектуры и Градостроительства в связи с текучестью кадров.</t>
  </si>
  <si>
    <t>Постановление Администрации г. Ижевска "О внесении изменений в постановление Администрации города Ижевска от 09.12.2019 г. №2413 "Об утверждении муниципальной программы муниципального образования «Город Ижевск» «Развитие информатизации»" разработано с целью приведения объема финансирования муниципальной программы муниципального образования «Город Ижевск» «Развитие информатизации» в соответствие с решением Городской думы города Ижевска от 14.12.2023 г. №503 «О бюджете муниципального образования «Город Ижевск» на 2024 год и на плановый период 2025 и 2026 годов», а также приведение в соответствии с кассовым исполнением бюджета в отношении отчетных периодов.</t>
  </si>
  <si>
    <t>Постановление Администрации г. Ижевска «О внесении изменений в постановление Администрации города Ижевска от 09.12.2019 г. № 2413 «Об утверждении муниципальной программы муниципального образования «Город Ижевск» «Развитие информатизации» (далее - Программа) разработан с целью приведения в соответствие с Указом Президента Российской Федерации от 09.05.2017 года № 203 «О Стратегии развития информационного общества в Российской Федерации на 2017 – 2030 годы» и объема финансирования муниципальной программы муниципального образования «Город Ижевск» «Развитие информатизации» в соответствие с решением Городской думы города Ижевска от 14.12.2023 г. №503 «О бюджете муниципального образования «Город Ижевск» на 2024 год и на плановый период 2025 и 2026 годов»</t>
  </si>
  <si>
    <t>Постановление Администрации г. Ижевска "О внесении изменений в постановление Администрации города Ижевска от 09.12.2019 г. №2413 "Об утверждении муниципальной программы муниципального образования «Город Ижевск» «Развитие информатизации»" разработано с целью приведения объема финансирования муниципальной программы муниципального образования «Город Ижевск» «Развитие информатизации» в соответствие с решением Городской думы города Ижевска от 15.12.2022 г. №338 «О бюджете муниципального образования «Город Ижевск» на 2023 год и на плановый период 2024 и 2025 годов», а также приведение в соответствии с кассовым исполнением бюджета в отношении отчетных периодов.</t>
  </si>
</sst>
</file>

<file path=xl/styles.xml><?xml version="1.0" encoding="utf-8"?>
<styleSheet xmlns="http://schemas.openxmlformats.org/spreadsheetml/2006/main">
  <numFmts count="2">
    <numFmt numFmtId="164" formatCode="_-* #,##0.00_р_._-;\-* #,##0.00_р_._-;_-* &quot;-&quot;??_р_._-;_-@_-"/>
    <numFmt numFmtId="165" formatCode="0.000"/>
  </numFmts>
  <fonts count="18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</font>
    <font>
      <b/>
      <sz val="10"/>
      <name val="Arial CYR"/>
    </font>
    <font>
      <sz val="11"/>
      <color theme="1"/>
      <name val="Calibri"/>
      <scheme val="minor"/>
    </font>
    <font>
      <sz val="11"/>
      <color theme="1"/>
      <name val="Arial"/>
    </font>
    <font>
      <sz val="12"/>
      <color theme="1"/>
      <name val="Arial"/>
    </font>
    <font>
      <sz val="12"/>
      <color theme="1"/>
      <name val="Times New Roman"/>
    </font>
    <font>
      <sz val="12"/>
      <color theme="1"/>
      <name val="Calibri"/>
      <scheme val="minor"/>
    </font>
    <font>
      <sz val="11"/>
      <color theme="1"/>
      <name val="Arial"/>
      <family val="2"/>
      <charset val="204"/>
    </font>
    <font>
      <sz val="11"/>
      <color theme="1"/>
      <name val="PT Astra Serif"/>
      <family val="1"/>
      <charset val="204"/>
    </font>
    <font>
      <sz val="12"/>
      <color theme="1"/>
      <name val="PT Astra Serif"/>
      <family val="1"/>
      <charset val="204"/>
    </font>
    <font>
      <b/>
      <sz val="12"/>
      <name val="PT Astra Serif"/>
      <family val="1"/>
      <charset val="204"/>
    </font>
    <font>
      <sz val="12"/>
      <name val="PT Astra Serif"/>
      <family val="1"/>
      <charset val="204"/>
    </font>
    <font>
      <sz val="12"/>
      <color indexed="2"/>
      <name val="PT Astra Serif"/>
      <family val="1"/>
      <charset val="204"/>
    </font>
    <font>
      <b/>
      <sz val="12"/>
      <color theme="1"/>
      <name val="PT Astra Serif"/>
      <family val="1"/>
      <charset val="204"/>
    </font>
    <font>
      <vertAlign val="superscript"/>
      <sz val="12"/>
      <color indexed="8"/>
      <name val="PT Astra Serif"/>
      <family val="1"/>
      <charset val="204"/>
    </font>
    <font>
      <sz val="12"/>
      <color indexed="8"/>
      <name val="PT Astra Serif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27"/>
        <bgColor indexed="27"/>
      </patternFill>
    </fill>
    <fill>
      <patternFill patternType="solid">
        <fgColor indexed="65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0"/>
        <bgColor theme="0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8" tint="0.79998168889431442"/>
        <bgColor theme="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4">
    <xf numFmtId="0" fontId="0" fillId="0" borderId="0"/>
    <xf numFmtId="1" fontId="2" fillId="0" borderId="1">
      <alignment horizontal="center" vertical="top" shrinkToFit="1"/>
    </xf>
    <xf numFmtId="1" fontId="2" fillId="0" borderId="1">
      <alignment horizontal="center" vertical="top" shrinkToFit="1"/>
    </xf>
    <xf numFmtId="0" fontId="3" fillId="0" borderId="1">
      <alignment vertical="top" wrapText="1"/>
    </xf>
    <xf numFmtId="1" fontId="2" fillId="0" borderId="1">
      <alignment horizontal="center" vertical="top" shrinkToFit="1"/>
    </xf>
    <xf numFmtId="4" fontId="3" fillId="2" borderId="1">
      <alignment horizontal="right" vertical="top" shrinkToFit="1"/>
    </xf>
    <xf numFmtId="0" fontId="3" fillId="0" borderId="1">
      <alignment vertical="top" wrapText="1"/>
    </xf>
    <xf numFmtId="0" fontId="3" fillId="0" borderId="1">
      <alignment vertical="top" wrapText="1"/>
    </xf>
    <xf numFmtId="4" fontId="3" fillId="2" borderId="1">
      <alignment horizontal="right" vertical="top" shrinkToFit="1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4" fontId="4" fillId="0" borderId="0" applyFont="0" applyFill="0" applyBorder="0" applyProtection="0"/>
    <xf numFmtId="0" fontId="1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4" fontId="1" fillId="0" borderId="0" applyFont="0" applyFill="0" applyBorder="0" applyProtection="0"/>
    <xf numFmtId="0" fontId="1" fillId="0" borderId="0"/>
  </cellStyleXfs>
  <cellXfs count="215">
    <xf numFmtId="0" fontId="0" fillId="0" borderId="0" xfId="0"/>
    <xf numFmtId="0" fontId="5" fillId="0" borderId="0" xfId="13" applyFont="1"/>
    <xf numFmtId="0" fontId="6" fillId="0" borderId="0" xfId="13" applyFont="1"/>
    <xf numFmtId="0" fontId="6" fillId="0" borderId="0" xfId="9" applyFont="1"/>
    <xf numFmtId="0" fontId="7" fillId="0" borderId="0" xfId="9" applyFont="1" applyAlignment="1">
      <alignment vertical="top"/>
    </xf>
    <xf numFmtId="0" fontId="0" fillId="0" borderId="0" xfId="0" applyAlignment="1">
      <alignment horizontal="left"/>
    </xf>
    <xf numFmtId="0" fontId="0" fillId="0" borderId="0" xfId="0" applyAlignment="1">
      <alignment horizontal="center" vertical="top"/>
    </xf>
    <xf numFmtId="0" fontId="0" fillId="0" borderId="0" xfId="0" applyAlignment="1">
      <alignment vertical="top"/>
    </xf>
    <xf numFmtId="0" fontId="7" fillId="0" borderId="6" xfId="9" applyFont="1" applyBorder="1" applyAlignment="1">
      <alignment vertical="top" wrapText="1"/>
    </xf>
    <xf numFmtId="0" fontId="7" fillId="0" borderId="6" xfId="9" applyFont="1" applyBorder="1" applyAlignment="1">
      <alignment horizontal="left" vertical="top" wrapText="1"/>
    </xf>
    <xf numFmtId="0" fontId="7" fillId="0" borderId="0" xfId="9" applyFont="1"/>
    <xf numFmtId="0" fontId="7" fillId="0" borderId="0" xfId="9" applyFont="1" applyAlignment="1">
      <alignment horizontal="left"/>
    </xf>
    <xf numFmtId="0" fontId="7" fillId="0" borderId="0" xfId="9" applyFont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 vertical="top"/>
    </xf>
    <xf numFmtId="0" fontId="11" fillId="0" borderId="1" xfId="9" applyFont="1" applyBorder="1" applyAlignment="1">
      <alignment horizontal="center" vertical="top" wrapText="1"/>
    </xf>
    <xf numFmtId="14" fontId="11" fillId="0" borderId="1" xfId="9" applyNumberFormat="1" applyFont="1" applyBorder="1" applyAlignment="1">
      <alignment horizontal="center" vertical="top" wrapText="1"/>
    </xf>
    <xf numFmtId="0" fontId="11" fillId="0" borderId="1" xfId="9" applyFont="1" applyBorder="1" applyAlignment="1">
      <alignment horizontal="center" vertical="top"/>
    </xf>
    <xf numFmtId="0" fontId="11" fillId="0" borderId="0" xfId="13" applyFont="1"/>
    <xf numFmtId="0" fontId="11" fillId="0" borderId="1" xfId="9" applyFont="1" applyBorder="1" applyAlignment="1">
      <alignment vertical="top" wrapText="1"/>
    </xf>
    <xf numFmtId="0" fontId="11" fillId="0" borderId="1" xfId="9" applyFont="1" applyBorder="1" applyAlignment="1" applyProtection="1">
      <alignment horizontal="center" vertical="top" wrapText="1"/>
      <protection locked="0"/>
    </xf>
    <xf numFmtId="0" fontId="11" fillId="0" borderId="1" xfId="9" applyFont="1" applyBorder="1" applyAlignment="1" applyProtection="1">
      <alignment vertical="top" wrapText="1"/>
      <protection locked="0"/>
    </xf>
    <xf numFmtId="14" fontId="11" fillId="0" borderId="1" xfId="9" applyNumberFormat="1" applyFont="1" applyBorder="1" applyAlignment="1" applyProtection="1">
      <alignment horizontal="center" vertical="top" wrapText="1"/>
      <protection locked="0"/>
    </xf>
    <xf numFmtId="2" fontId="11" fillId="0" borderId="4" xfId="19" applyNumberFormat="1" applyFont="1" applyFill="1" applyBorder="1" applyAlignment="1" applyProtection="1">
      <alignment horizontal="left" vertical="center"/>
    </xf>
    <xf numFmtId="0" fontId="11" fillId="0" borderId="8" xfId="0" applyFont="1" applyBorder="1" applyProtection="1">
      <protection locked="0"/>
    </xf>
    <xf numFmtId="0" fontId="14" fillId="0" borderId="8" xfId="0" applyFont="1" applyBorder="1" applyAlignment="1" applyProtection="1">
      <alignment vertical="center" wrapText="1"/>
      <protection locked="0"/>
    </xf>
    <xf numFmtId="0" fontId="7" fillId="0" borderId="0" xfId="9" applyFont="1" applyBorder="1" applyAlignment="1">
      <alignment vertical="top" wrapText="1"/>
    </xf>
    <xf numFmtId="0" fontId="0" fillId="0" borderId="0" xfId="0" applyFill="1"/>
    <xf numFmtId="0" fontId="10" fillId="0" borderId="0" xfId="0" applyFont="1"/>
    <xf numFmtId="0" fontId="11" fillId="0" borderId="0" xfId="0" applyFont="1" applyAlignment="1">
      <alignment horizontal="center" vertical="top"/>
    </xf>
    <xf numFmtId="0" fontId="11" fillId="0" borderId="0" xfId="0" applyFont="1" applyAlignment="1">
      <alignment horizontal="left" vertical="top"/>
    </xf>
    <xf numFmtId="0" fontId="11" fillId="0" borderId="2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1" fontId="11" fillId="0" borderId="1" xfId="0" applyNumberFormat="1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top" wrapText="1"/>
    </xf>
    <xf numFmtId="0" fontId="13" fillId="4" borderId="1" xfId="0" applyFont="1" applyFill="1" applyBorder="1" applyAlignment="1">
      <alignment horizontal="center" vertical="top"/>
    </xf>
    <xf numFmtId="0" fontId="11" fillId="4" borderId="1" xfId="0" applyFont="1" applyFill="1" applyBorder="1" applyAlignment="1">
      <alignment vertical="top" wrapText="1"/>
    </xf>
    <xf numFmtId="0" fontId="11" fillId="4" borderId="1" xfId="0" applyFont="1" applyFill="1" applyBorder="1" applyAlignment="1">
      <alignment horizontal="left" vertical="top" wrapText="1"/>
    </xf>
    <xf numFmtId="0" fontId="11" fillId="4" borderId="1" xfId="0" applyFont="1" applyFill="1" applyBorder="1" applyAlignment="1">
      <alignment horizontal="center" vertical="top" wrapText="1"/>
    </xf>
    <xf numFmtId="0" fontId="13" fillId="4" borderId="1" xfId="0" applyFont="1" applyFill="1" applyBorder="1" applyAlignment="1">
      <alignment horizontal="center" vertical="top" wrapText="1"/>
    </xf>
    <xf numFmtId="0" fontId="11" fillId="3" borderId="1" xfId="0" applyFont="1" applyFill="1" applyBorder="1" applyAlignment="1" applyProtection="1">
      <alignment horizontal="center" vertical="top" wrapText="1"/>
      <protection locked="0"/>
    </xf>
    <xf numFmtId="165" fontId="11" fillId="4" borderId="1" xfId="9" applyNumberFormat="1" applyFont="1" applyFill="1" applyBorder="1" applyAlignment="1">
      <alignment horizontal="center" vertical="top" wrapText="1"/>
    </xf>
    <xf numFmtId="165" fontId="13" fillId="4" borderId="1" xfId="0" applyNumberFormat="1" applyFont="1" applyFill="1" applyBorder="1" applyAlignment="1">
      <alignment horizontal="center" vertical="top" wrapText="1"/>
    </xf>
    <xf numFmtId="0" fontId="13" fillId="5" borderId="1" xfId="0" applyFont="1" applyFill="1" applyBorder="1" applyAlignment="1" applyProtection="1">
      <alignment horizontal="center" vertical="top" wrapText="1"/>
      <protection locked="0"/>
    </xf>
    <xf numFmtId="165" fontId="13" fillId="4" borderId="1" xfId="0" applyNumberFormat="1" applyFont="1" applyFill="1" applyBorder="1" applyAlignment="1">
      <alignment horizontal="center" vertical="top"/>
    </xf>
    <xf numFmtId="0" fontId="11" fillId="4" borderId="1" xfId="0" applyFont="1" applyFill="1" applyBorder="1" applyAlignment="1">
      <alignment horizontal="center" vertical="top"/>
    </xf>
    <xf numFmtId="0" fontId="13" fillId="3" borderId="1" xfId="0" applyFont="1" applyFill="1" applyBorder="1" applyAlignment="1" applyProtection="1">
      <alignment horizontal="center" vertical="top"/>
      <protection locked="0"/>
    </xf>
    <xf numFmtId="0" fontId="15" fillId="3" borderId="1" xfId="0" applyFont="1" applyFill="1" applyBorder="1" applyAlignment="1">
      <alignment horizontal="center" vertical="top" wrapText="1"/>
    </xf>
    <xf numFmtId="49" fontId="15" fillId="3" borderId="1" xfId="0" applyNumberFormat="1" applyFont="1" applyFill="1" applyBorder="1" applyAlignment="1">
      <alignment horizontal="center" vertical="top" wrapText="1"/>
    </xf>
    <xf numFmtId="0" fontId="11" fillId="6" borderId="1" xfId="0" applyFont="1" applyFill="1" applyBorder="1" applyAlignment="1">
      <alignment horizontal="center" vertical="top" wrapText="1"/>
    </xf>
    <xf numFmtId="2" fontId="13" fillId="3" borderId="1" xfId="0" applyNumberFormat="1" applyFont="1" applyFill="1" applyBorder="1" applyAlignment="1" applyProtection="1">
      <alignment horizontal="center" vertical="top" wrapText="1"/>
      <protection locked="0"/>
    </xf>
    <xf numFmtId="2" fontId="13" fillId="6" borderId="1" xfId="0" applyNumberFormat="1" applyFont="1" applyFill="1" applyBorder="1" applyAlignment="1">
      <alignment horizontal="center" vertical="top"/>
    </xf>
    <xf numFmtId="2" fontId="13" fillId="5" borderId="1" xfId="0" applyNumberFormat="1" applyFont="1" applyFill="1" applyBorder="1" applyAlignment="1" applyProtection="1">
      <alignment horizontal="center" vertical="top"/>
      <protection locked="0"/>
    </xf>
    <xf numFmtId="165" fontId="11" fillId="6" borderId="1" xfId="9" applyNumberFormat="1" applyFont="1" applyFill="1" applyBorder="1" applyAlignment="1">
      <alignment horizontal="center" vertical="top"/>
    </xf>
    <xf numFmtId="0" fontId="11" fillId="6" borderId="1" xfId="0" applyFont="1" applyFill="1" applyBorder="1" applyAlignment="1">
      <alignment vertical="top" wrapText="1"/>
    </xf>
    <xf numFmtId="0" fontId="11" fillId="6" borderId="1" xfId="0" applyFont="1" applyFill="1" applyBorder="1" applyAlignment="1">
      <alignment vertical="top"/>
    </xf>
    <xf numFmtId="0" fontId="11" fillId="0" borderId="12" xfId="0" applyFont="1" applyBorder="1" applyAlignment="1" applyProtection="1">
      <alignment vertical="top" wrapText="1"/>
      <protection locked="0"/>
    </xf>
    <xf numFmtId="2" fontId="13" fillId="0" borderId="1" xfId="0" applyNumberFormat="1" applyFont="1" applyBorder="1" applyAlignment="1" applyProtection="1">
      <alignment horizontal="center" vertical="top"/>
      <protection locked="0"/>
    </xf>
    <xf numFmtId="0" fontId="13" fillId="3" borderId="1" xfId="0" applyFont="1" applyFill="1" applyBorder="1" applyAlignment="1">
      <alignment horizontal="center" vertical="top" wrapText="1"/>
    </xf>
    <xf numFmtId="0" fontId="13" fillId="6" borderId="1" xfId="0" applyFont="1" applyFill="1" applyBorder="1" applyAlignment="1">
      <alignment horizontal="center" vertical="top" wrapText="1"/>
    </xf>
    <xf numFmtId="49" fontId="11" fillId="6" borderId="1" xfId="0" applyNumberFormat="1" applyFont="1" applyFill="1" applyBorder="1" applyAlignment="1">
      <alignment horizontal="center" vertical="top" wrapText="1"/>
    </xf>
    <xf numFmtId="0" fontId="11" fillId="6" borderId="1" xfId="0" applyFont="1" applyFill="1" applyBorder="1" applyAlignment="1">
      <alignment horizontal="left" vertical="top" wrapText="1"/>
    </xf>
    <xf numFmtId="0" fontId="13" fillId="6" borderId="1" xfId="0" applyFont="1" applyFill="1" applyBorder="1" applyAlignment="1">
      <alignment horizontal="left" vertical="top" wrapText="1"/>
    </xf>
    <xf numFmtId="165" fontId="13" fillId="6" borderId="1" xfId="0" applyNumberFormat="1" applyFont="1" applyFill="1" applyBorder="1" applyAlignment="1">
      <alignment horizontal="center" vertical="top" wrapText="1"/>
    </xf>
    <xf numFmtId="0" fontId="13" fillId="3" borderId="1" xfId="0" applyFont="1" applyFill="1" applyBorder="1" applyAlignment="1" applyProtection="1">
      <alignment horizontal="center" vertical="top" wrapText="1"/>
      <protection locked="0"/>
    </xf>
    <xf numFmtId="0" fontId="13" fillId="3" borderId="3" xfId="0" applyFont="1" applyFill="1" applyBorder="1" applyAlignment="1">
      <alignment horizontal="center" vertical="top" wrapText="1"/>
    </xf>
    <xf numFmtId="0" fontId="13" fillId="6" borderId="3" xfId="0" applyFont="1" applyFill="1" applyBorder="1" applyAlignment="1">
      <alignment horizontal="center" vertical="top" wrapText="1"/>
    </xf>
    <xf numFmtId="49" fontId="11" fillId="6" borderId="3" xfId="0" applyNumberFormat="1" applyFont="1" applyFill="1" applyBorder="1" applyAlignment="1">
      <alignment horizontal="center" vertical="top" wrapText="1"/>
    </xf>
    <xf numFmtId="0" fontId="11" fillId="6" borderId="3" xfId="0" applyFont="1" applyFill="1" applyBorder="1" applyAlignment="1">
      <alignment horizontal="left" vertical="top" wrapText="1"/>
    </xf>
    <xf numFmtId="0" fontId="11" fillId="6" borderId="3" xfId="0" applyFont="1" applyFill="1" applyBorder="1" applyAlignment="1">
      <alignment horizontal="center" vertical="top" wrapText="1"/>
    </xf>
    <xf numFmtId="2" fontId="13" fillId="5" borderId="3" xfId="0" applyNumberFormat="1" applyFont="1" applyFill="1" applyBorder="1" applyAlignment="1" applyProtection="1">
      <alignment horizontal="center" vertical="top" wrapText="1"/>
      <protection locked="0"/>
    </xf>
    <xf numFmtId="165" fontId="13" fillId="6" borderId="1" xfId="0" applyNumberFormat="1" applyFont="1" applyFill="1" applyBorder="1" applyAlignment="1">
      <alignment horizontal="center" vertical="top"/>
    </xf>
    <xf numFmtId="0" fontId="13" fillId="6" borderId="3" xfId="0" applyFont="1" applyFill="1" applyBorder="1" applyAlignment="1">
      <alignment horizontal="left" vertical="top" wrapText="1"/>
    </xf>
    <xf numFmtId="0" fontId="13" fillId="3" borderId="3" xfId="0" applyFont="1" applyFill="1" applyBorder="1" applyAlignment="1" applyProtection="1">
      <alignment horizontal="center" vertical="top" wrapText="1"/>
      <protection locked="0"/>
    </xf>
    <xf numFmtId="165" fontId="13" fillId="6" borderId="3" xfId="0" applyNumberFormat="1" applyFont="1" applyFill="1" applyBorder="1" applyAlignment="1">
      <alignment horizontal="center" vertical="top" wrapText="1"/>
    </xf>
    <xf numFmtId="2" fontId="11" fillId="5" borderId="1" xfId="0" applyNumberFormat="1" applyFont="1" applyFill="1" applyBorder="1" applyAlignment="1" applyProtection="1">
      <alignment horizontal="center" vertical="top" wrapText="1"/>
      <protection locked="0"/>
    </xf>
    <xf numFmtId="2" fontId="13" fillId="5" borderId="1" xfId="0" applyNumberFormat="1" applyFont="1" applyFill="1" applyBorder="1" applyAlignment="1" applyProtection="1">
      <alignment horizontal="center" vertical="top" wrapText="1"/>
      <protection locked="0"/>
    </xf>
    <xf numFmtId="2" fontId="11" fillId="5" borderId="1" xfId="0" applyNumberFormat="1" applyFont="1" applyFill="1" applyBorder="1" applyAlignment="1" applyProtection="1">
      <alignment horizontal="center" vertical="top"/>
      <protection locked="0"/>
    </xf>
    <xf numFmtId="0" fontId="11" fillId="5" borderId="4" xfId="0" applyFont="1" applyFill="1" applyBorder="1" applyAlignment="1" applyProtection="1">
      <alignment horizontal="center" vertical="top" wrapText="1"/>
      <protection locked="0"/>
    </xf>
    <xf numFmtId="2" fontId="11" fillId="5" borderId="4" xfId="0" applyNumberFormat="1" applyFont="1" applyFill="1" applyBorder="1" applyAlignment="1" applyProtection="1">
      <alignment horizontal="center" vertical="top" wrapText="1"/>
      <protection locked="0"/>
    </xf>
    <xf numFmtId="0" fontId="13" fillId="3" borderId="9" xfId="0" applyFont="1" applyFill="1" applyBorder="1" applyAlignment="1">
      <alignment horizontal="center" vertical="top" wrapText="1"/>
    </xf>
    <xf numFmtId="49" fontId="11" fillId="6" borderId="9" xfId="0" applyNumberFormat="1" applyFont="1" applyFill="1" applyBorder="1" applyAlignment="1">
      <alignment horizontal="center" vertical="top" wrapText="1"/>
    </xf>
    <xf numFmtId="2" fontId="11" fillId="3" borderId="4" xfId="0" applyNumberFormat="1" applyFont="1" applyFill="1" applyBorder="1" applyAlignment="1" applyProtection="1">
      <alignment horizontal="center" vertical="top" wrapText="1"/>
      <protection locked="0"/>
    </xf>
    <xf numFmtId="165" fontId="13" fillId="6" borderId="9" xfId="0" applyNumberFormat="1" applyFont="1" applyFill="1" applyBorder="1" applyAlignment="1">
      <alignment horizontal="center" vertical="top" wrapText="1"/>
    </xf>
    <xf numFmtId="165" fontId="11" fillId="6" borderId="9" xfId="9" applyNumberFormat="1" applyFont="1" applyFill="1" applyBorder="1" applyAlignment="1">
      <alignment horizontal="center" vertical="top"/>
    </xf>
    <xf numFmtId="0" fontId="11" fillId="6" borderId="9" xfId="0" applyFont="1" applyFill="1" applyBorder="1" applyAlignment="1">
      <alignment horizontal="left" vertical="top" wrapText="1"/>
    </xf>
    <xf numFmtId="0" fontId="11" fillId="6" borderId="9" xfId="0" applyFont="1" applyFill="1" applyBorder="1" applyAlignment="1">
      <alignment horizontal="center" vertical="top" wrapText="1"/>
    </xf>
    <xf numFmtId="2" fontId="11" fillId="0" borderId="1" xfId="0" applyNumberFormat="1" applyFont="1" applyFill="1" applyBorder="1" applyAlignment="1" applyProtection="1">
      <alignment horizontal="center" vertical="top" wrapText="1"/>
      <protection locked="0"/>
    </xf>
    <xf numFmtId="0" fontId="13" fillId="6" borderId="9" xfId="0" applyFont="1" applyFill="1" applyBorder="1" applyAlignment="1">
      <alignment horizontal="center" vertical="top" wrapText="1"/>
    </xf>
    <xf numFmtId="0" fontId="13" fillId="3" borderId="9" xfId="0" applyFont="1" applyFill="1" applyBorder="1" applyAlignment="1" applyProtection="1">
      <alignment horizontal="center" vertical="top" wrapText="1"/>
      <protection locked="0"/>
    </xf>
    <xf numFmtId="0" fontId="11" fillId="0" borderId="1" xfId="0" applyFont="1" applyBorder="1" applyAlignment="1">
      <alignment horizontal="left" vertical="top"/>
    </xf>
    <xf numFmtId="0" fontId="11" fillId="0" borderId="1" xfId="0" applyFont="1" applyBorder="1" applyAlignment="1">
      <alignment vertical="top"/>
    </xf>
    <xf numFmtId="0" fontId="11" fillId="3" borderId="1" xfId="0" applyFont="1" applyFill="1" applyBorder="1" applyAlignment="1">
      <alignment vertical="top"/>
    </xf>
    <xf numFmtId="2" fontId="12" fillId="7" borderId="1" xfId="0" applyNumberFormat="1" applyFont="1" applyFill="1" applyBorder="1" applyAlignment="1">
      <alignment horizontal="center" vertical="top" wrapText="1"/>
    </xf>
    <xf numFmtId="165" fontId="15" fillId="7" borderId="1" xfId="9" applyNumberFormat="1" applyFont="1" applyFill="1" applyBorder="1" applyAlignment="1">
      <alignment horizontal="center" vertical="top"/>
    </xf>
    <xf numFmtId="2" fontId="13" fillId="3" borderId="1" xfId="0" applyNumberFormat="1" applyFont="1" applyFill="1" applyBorder="1" applyAlignment="1">
      <alignment horizontal="center" vertical="top" wrapText="1"/>
    </xf>
    <xf numFmtId="0" fontId="13" fillId="0" borderId="1" xfId="0" applyFont="1" applyBorder="1" applyAlignment="1">
      <alignment horizontal="center" vertical="top"/>
    </xf>
    <xf numFmtId="0" fontId="11" fillId="3" borderId="1" xfId="0" applyFont="1" applyFill="1" applyBorder="1" applyAlignment="1">
      <alignment vertical="top" wrapText="1"/>
    </xf>
    <xf numFmtId="0" fontId="11" fillId="0" borderId="1" xfId="0" applyFont="1" applyBorder="1" applyAlignment="1">
      <alignment horizontal="center" vertical="top"/>
    </xf>
    <xf numFmtId="2" fontId="13" fillId="0" borderId="1" xfId="0" applyNumberFormat="1" applyFont="1" applyBorder="1" applyAlignment="1">
      <alignment horizontal="center" vertical="top"/>
    </xf>
    <xf numFmtId="165" fontId="13" fillId="6" borderId="1" xfId="0" applyNumberFormat="1" applyFont="1" applyFill="1" applyBorder="1" applyAlignment="1">
      <alignment horizontal="center" vertical="top"/>
    </xf>
    <xf numFmtId="0" fontId="11" fillId="3" borderId="1" xfId="0" applyFont="1" applyFill="1" applyBorder="1" applyAlignment="1">
      <alignment horizontal="center" vertical="top" wrapText="1"/>
    </xf>
    <xf numFmtId="0" fontId="11" fillId="0" borderId="1" xfId="0" applyFont="1" applyBorder="1"/>
    <xf numFmtId="0" fontId="11" fillId="0" borderId="1" xfId="0" applyFont="1" applyBorder="1" applyAlignment="1">
      <alignment horizontal="left"/>
    </xf>
    <xf numFmtId="0" fontId="11" fillId="3" borderId="1" xfId="0" applyFont="1" applyFill="1" applyBorder="1"/>
    <xf numFmtId="0" fontId="11" fillId="0" borderId="5" xfId="0" applyFont="1" applyBorder="1" applyAlignment="1" applyProtection="1">
      <alignment vertical="top" wrapText="1"/>
    </xf>
    <xf numFmtId="0" fontId="10" fillId="0" borderId="8" xfId="18" applyFont="1" applyBorder="1" applyAlignment="1" applyProtection="1">
      <alignment vertical="top" wrapText="1"/>
      <protection locked="0"/>
    </xf>
    <xf numFmtId="0" fontId="11" fillId="0" borderId="8" xfId="0" applyFont="1" applyBorder="1" applyAlignment="1" applyProtection="1">
      <alignment vertical="top" wrapText="1"/>
      <protection locked="0"/>
    </xf>
    <xf numFmtId="0" fontId="13" fillId="0" borderId="8" xfId="0" applyFont="1" applyBorder="1" applyAlignment="1" applyProtection="1">
      <alignment vertical="top" wrapText="1"/>
      <protection locked="0"/>
    </xf>
    <xf numFmtId="0" fontId="13" fillId="0" borderId="4" xfId="18" applyFont="1" applyBorder="1" applyAlignment="1" applyProtection="1">
      <alignment vertical="top" wrapText="1"/>
      <protection locked="0"/>
    </xf>
    <xf numFmtId="2" fontId="11" fillId="0" borderId="4" xfId="19" applyNumberFormat="1" applyFont="1" applyFill="1" applyBorder="1" applyAlignment="1" applyProtection="1">
      <alignment horizontal="left" vertical="top"/>
    </xf>
    <xf numFmtId="0" fontId="11" fillId="6" borderId="7" xfId="0" applyFont="1" applyFill="1" applyBorder="1" applyAlignment="1">
      <alignment horizontal="center" vertical="top" wrapText="1"/>
    </xf>
    <xf numFmtId="2" fontId="11" fillId="0" borderId="9" xfId="0" applyNumberFormat="1" applyFont="1" applyFill="1" applyBorder="1" applyAlignment="1" applyProtection="1">
      <alignment horizontal="center" vertical="top" wrapText="1"/>
      <protection locked="0"/>
    </xf>
    <xf numFmtId="2" fontId="11" fillId="3" borderId="2" xfId="0" applyNumberFormat="1" applyFont="1" applyFill="1" applyBorder="1" applyAlignment="1" applyProtection="1">
      <alignment horizontal="center" vertical="top" wrapText="1"/>
      <protection locked="0"/>
    </xf>
    <xf numFmtId="2" fontId="13" fillId="6" borderId="9" xfId="0" applyNumberFormat="1" applyFont="1" applyFill="1" applyBorder="1" applyAlignment="1">
      <alignment horizontal="center" vertical="top"/>
    </xf>
    <xf numFmtId="2" fontId="13" fillId="0" borderId="2" xfId="0" applyNumberFormat="1" applyFont="1" applyBorder="1" applyAlignment="1" applyProtection="1">
      <alignment horizontal="center" vertical="top"/>
      <protection locked="0"/>
    </xf>
    <xf numFmtId="165" fontId="13" fillId="6" borderId="9" xfId="0" applyNumberFormat="1" applyFont="1" applyFill="1" applyBorder="1" applyAlignment="1">
      <alignment horizontal="center" vertical="top"/>
    </xf>
    <xf numFmtId="0" fontId="13" fillId="0" borderId="2" xfId="18" applyFont="1" applyBorder="1" applyAlignment="1" applyProtection="1">
      <alignment vertical="top" wrapText="1"/>
    </xf>
    <xf numFmtId="0" fontId="10" fillId="0" borderId="15" xfId="18" applyFont="1" applyBorder="1" applyAlignment="1" applyProtection="1"/>
    <xf numFmtId="0" fontId="13" fillId="0" borderId="8" xfId="0" applyFont="1" applyBorder="1" applyAlignment="1" applyProtection="1">
      <alignment horizontal="left" vertical="top" wrapText="1"/>
      <protection locked="0"/>
    </xf>
    <xf numFmtId="14" fontId="11" fillId="0" borderId="1" xfId="9" applyNumberFormat="1" applyFont="1" applyFill="1" applyBorder="1" applyAlignment="1">
      <alignment horizontal="center" vertical="top"/>
    </xf>
    <xf numFmtId="0" fontId="11" fillId="0" borderId="1" xfId="9" applyFont="1" applyFill="1" applyBorder="1" applyAlignment="1">
      <alignment horizontal="center" vertical="top"/>
    </xf>
    <xf numFmtId="2" fontId="13" fillId="0" borderId="1" xfId="0" applyNumberFormat="1" applyFont="1" applyFill="1" applyBorder="1" applyAlignment="1" applyProtection="1">
      <alignment horizontal="center" vertical="top" wrapText="1"/>
      <protection locked="0"/>
    </xf>
    <xf numFmtId="0" fontId="11" fillId="0" borderId="1" xfId="9" applyFont="1" applyFill="1" applyBorder="1" applyAlignment="1">
      <alignment horizontal="left" vertical="top" wrapText="1"/>
    </xf>
    <xf numFmtId="0" fontId="11" fillId="0" borderId="4" xfId="9" applyFont="1" applyFill="1" applyBorder="1" applyAlignment="1">
      <alignment horizontal="left" vertical="top" wrapText="1"/>
    </xf>
    <xf numFmtId="0" fontId="11" fillId="0" borderId="8" xfId="9" applyFont="1" applyFill="1" applyBorder="1" applyAlignment="1">
      <alignment horizontal="left" vertical="top" wrapText="1"/>
    </xf>
    <xf numFmtId="0" fontId="11" fillId="0" borderId="1" xfId="9" applyFont="1" applyBorder="1" applyAlignment="1">
      <alignment horizontal="left" vertical="top" wrapText="1"/>
    </xf>
    <xf numFmtId="0" fontId="11" fillId="0" borderId="1" xfId="9" applyFont="1" applyBorder="1" applyAlignment="1" applyProtection="1">
      <alignment horizontal="left" vertical="top" wrapText="1"/>
      <protection locked="0"/>
    </xf>
    <xf numFmtId="0" fontId="11" fillId="0" borderId="1" xfId="9" applyFont="1" applyFill="1" applyBorder="1" applyAlignment="1" applyProtection="1">
      <alignment horizontal="left" vertical="top" wrapText="1"/>
      <protection locked="0"/>
    </xf>
    <xf numFmtId="0" fontId="12" fillId="0" borderId="0" xfId="13" applyFont="1" applyAlignment="1">
      <alignment horizontal="center" vertical="top" wrapText="1"/>
    </xf>
    <xf numFmtId="0" fontId="11" fillId="0" borderId="0" xfId="13" applyFont="1"/>
    <xf numFmtId="0" fontId="11" fillId="0" borderId="1" xfId="9" applyFont="1" applyBorder="1" applyAlignment="1">
      <alignment horizontal="center" vertical="top" wrapText="1"/>
    </xf>
    <xf numFmtId="0" fontId="13" fillId="8" borderId="1" xfId="0" applyFont="1" applyFill="1" applyBorder="1" applyAlignment="1">
      <alignment horizontal="center" vertical="top"/>
    </xf>
    <xf numFmtId="0" fontId="11" fillId="0" borderId="1" xfId="0" applyFont="1" applyBorder="1" applyAlignment="1">
      <alignment horizontal="center" vertical="top"/>
    </xf>
    <xf numFmtId="0" fontId="13" fillId="4" borderId="1" xfId="0" applyFont="1" applyFill="1" applyBorder="1" applyAlignment="1">
      <alignment horizontal="center" vertical="top"/>
    </xf>
    <xf numFmtId="0" fontId="11" fillId="0" borderId="4" xfId="0" applyFont="1" applyBorder="1" applyAlignment="1">
      <alignment horizontal="center" vertical="center" wrapText="1"/>
    </xf>
    <xf numFmtId="0" fontId="13" fillId="0" borderId="10" xfId="0" applyFont="1" applyBorder="1"/>
    <xf numFmtId="0" fontId="13" fillId="0" borderId="8" xfId="0" applyFont="1" applyBorder="1"/>
    <xf numFmtId="49" fontId="11" fillId="0" borderId="3" xfId="0" applyNumberFormat="1" applyFont="1" applyBorder="1" applyAlignment="1">
      <alignment horizontal="center" vertical="center" wrapText="1"/>
    </xf>
    <xf numFmtId="49" fontId="13" fillId="0" borderId="7" xfId="0" applyNumberFormat="1" applyFont="1" applyBorder="1" applyAlignment="1">
      <alignment horizontal="center" vertical="center"/>
    </xf>
    <xf numFmtId="49" fontId="13" fillId="0" borderId="9" xfId="0" applyNumberFormat="1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 wrapText="1"/>
    </xf>
    <xf numFmtId="0" fontId="13" fillId="0" borderId="7" xfId="0" applyFont="1" applyBorder="1"/>
    <xf numFmtId="0" fontId="13" fillId="0" borderId="9" xfId="0" applyFont="1" applyBorder="1"/>
    <xf numFmtId="0" fontId="11" fillId="0" borderId="5" xfId="0" applyFont="1" applyBorder="1" applyAlignment="1">
      <alignment horizontal="center" vertical="center" wrapText="1"/>
    </xf>
    <xf numFmtId="0" fontId="13" fillId="0" borderId="11" xfId="0" applyFont="1" applyBorder="1"/>
    <xf numFmtId="0" fontId="13" fillId="0" borderId="2" xfId="0" applyFont="1" applyBorder="1"/>
    <xf numFmtId="0" fontId="11" fillId="0" borderId="10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top"/>
    </xf>
    <xf numFmtId="0" fontId="13" fillId="6" borderId="1" xfId="0" applyFont="1" applyFill="1" applyBorder="1" applyAlignment="1">
      <alignment horizontal="center" vertical="top"/>
    </xf>
    <xf numFmtId="0" fontId="15" fillId="0" borderId="4" xfId="0" applyFont="1" applyBorder="1" applyAlignment="1">
      <alignment horizontal="center" vertical="top"/>
    </xf>
    <xf numFmtId="0" fontId="15" fillId="0" borderId="10" xfId="0" applyFont="1" applyBorder="1" applyAlignment="1">
      <alignment horizontal="center" vertical="top"/>
    </xf>
    <xf numFmtId="0" fontId="15" fillId="0" borderId="8" xfId="0" applyFont="1" applyBorder="1" applyAlignment="1">
      <alignment horizontal="center" vertical="top"/>
    </xf>
    <xf numFmtId="1" fontId="11" fillId="0" borderId="3" xfId="0" applyNumberFormat="1" applyFont="1" applyBorder="1" applyAlignment="1">
      <alignment horizontal="center" vertical="center" wrapText="1"/>
    </xf>
    <xf numFmtId="1" fontId="11" fillId="0" borderId="9" xfId="0" applyNumberFormat="1" applyFont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top" wrapText="1"/>
    </xf>
    <xf numFmtId="0" fontId="11" fillId="4" borderId="1" xfId="0" applyFont="1" applyFill="1" applyBorder="1" applyAlignment="1">
      <alignment vertical="top" wrapText="1"/>
    </xf>
    <xf numFmtId="0" fontId="11" fillId="4" borderId="5" xfId="0" applyFont="1" applyFill="1" applyBorder="1" applyAlignment="1">
      <alignment horizontal="center" vertical="center" wrapText="1"/>
    </xf>
    <xf numFmtId="0" fontId="11" fillId="4" borderId="6" xfId="0" applyFont="1" applyFill="1" applyBorder="1" applyAlignment="1">
      <alignment horizontal="center" vertical="center" wrapText="1"/>
    </xf>
    <xf numFmtId="0" fontId="11" fillId="4" borderId="12" xfId="0" applyFont="1" applyFill="1" applyBorder="1" applyAlignment="1">
      <alignment horizontal="center" vertical="center" wrapText="1"/>
    </xf>
    <xf numFmtId="0" fontId="11" fillId="4" borderId="11" xfId="0" applyFont="1" applyFill="1" applyBorder="1" applyAlignment="1">
      <alignment horizontal="center" vertical="center" wrapText="1"/>
    </xf>
    <xf numFmtId="0" fontId="11" fillId="4" borderId="0" xfId="0" applyFont="1" applyFill="1" applyAlignment="1">
      <alignment horizontal="center" vertical="center" wrapText="1"/>
    </xf>
    <xf numFmtId="0" fontId="11" fillId="4" borderId="13" xfId="0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 wrapText="1"/>
    </xf>
    <xf numFmtId="0" fontId="11" fillId="4" borderId="14" xfId="0" applyFont="1" applyFill="1" applyBorder="1" applyAlignment="1">
      <alignment horizontal="center" vertical="center" wrapText="1"/>
    </xf>
    <xf numFmtId="0" fontId="11" fillId="4" borderId="15" xfId="0" applyFont="1" applyFill="1" applyBorder="1" applyAlignment="1">
      <alignment horizontal="center" vertical="center" wrapText="1"/>
    </xf>
    <xf numFmtId="165" fontId="13" fillId="4" borderId="1" xfId="0" applyNumberFormat="1" applyFont="1" applyFill="1" applyBorder="1" applyAlignment="1">
      <alignment horizontal="center" vertical="top"/>
    </xf>
    <xf numFmtId="0" fontId="13" fillId="3" borderId="1" xfId="0" applyFont="1" applyFill="1" applyBorder="1" applyAlignment="1">
      <alignment horizontal="left" vertical="top" wrapText="1"/>
    </xf>
    <xf numFmtId="0" fontId="13" fillId="4" borderId="1" xfId="0" applyFont="1" applyFill="1" applyBorder="1" applyAlignment="1">
      <alignment horizontal="left" vertical="top" wrapText="1"/>
    </xf>
    <xf numFmtId="165" fontId="13" fillId="4" borderId="4" xfId="0" applyNumberFormat="1" applyFont="1" applyFill="1" applyBorder="1" applyAlignment="1">
      <alignment horizontal="center" vertical="top"/>
    </xf>
    <xf numFmtId="165" fontId="13" fillId="4" borderId="8" xfId="0" applyNumberFormat="1" applyFont="1" applyFill="1" applyBorder="1" applyAlignment="1">
      <alignment horizontal="center" vertical="top"/>
    </xf>
    <xf numFmtId="0" fontId="12" fillId="3" borderId="1" xfId="0" applyFont="1" applyFill="1" applyBorder="1" applyAlignment="1">
      <alignment horizontal="left" vertical="top" wrapText="1"/>
    </xf>
    <xf numFmtId="0" fontId="11" fillId="0" borderId="1" xfId="0" applyFont="1" applyBorder="1" applyAlignment="1">
      <alignment vertical="top"/>
    </xf>
    <xf numFmtId="1" fontId="13" fillId="4" borderId="4" xfId="0" applyNumberFormat="1" applyFont="1" applyFill="1" applyBorder="1" applyAlignment="1">
      <alignment horizontal="center" vertical="top"/>
    </xf>
    <xf numFmtId="1" fontId="13" fillId="4" borderId="8" xfId="0" applyNumberFormat="1" applyFont="1" applyFill="1" applyBorder="1" applyAlignment="1">
      <alignment horizontal="center" vertical="top"/>
    </xf>
    <xf numFmtId="0" fontId="13" fillId="6" borderId="1" xfId="0" applyFont="1" applyFill="1" applyBorder="1" applyAlignment="1">
      <alignment horizontal="left" vertical="top" wrapText="1"/>
    </xf>
    <xf numFmtId="165" fontId="13" fillId="6" borderId="4" xfId="0" applyNumberFormat="1" applyFont="1" applyFill="1" applyBorder="1" applyAlignment="1">
      <alignment horizontal="center" vertical="top"/>
    </xf>
    <xf numFmtId="165" fontId="13" fillId="6" borderId="8" xfId="0" applyNumberFormat="1" applyFont="1" applyFill="1" applyBorder="1" applyAlignment="1">
      <alignment horizontal="center" vertical="top"/>
    </xf>
    <xf numFmtId="165" fontId="13" fillId="6" borderId="1" xfId="0" applyNumberFormat="1" applyFont="1" applyFill="1" applyBorder="1" applyAlignment="1">
      <alignment horizontal="center" vertical="top"/>
    </xf>
    <xf numFmtId="165" fontId="15" fillId="6" borderId="1" xfId="0" applyNumberFormat="1" applyFont="1" applyFill="1" applyBorder="1" applyAlignment="1">
      <alignment horizontal="center" vertical="top"/>
    </xf>
    <xf numFmtId="0" fontId="12" fillId="4" borderId="1" xfId="0" applyFont="1" applyFill="1" applyBorder="1" applyAlignment="1">
      <alignment horizontal="left" vertical="top" wrapText="1"/>
    </xf>
    <xf numFmtId="165" fontId="12" fillId="4" borderId="5" xfId="0" applyNumberFormat="1" applyFont="1" applyFill="1" applyBorder="1" applyAlignment="1">
      <alignment horizontal="center" vertical="top" wrapText="1"/>
    </xf>
    <xf numFmtId="165" fontId="12" fillId="4" borderId="12" xfId="0" applyNumberFormat="1" applyFont="1" applyFill="1" applyBorder="1" applyAlignment="1">
      <alignment horizontal="center" vertical="top" wrapText="1"/>
    </xf>
    <xf numFmtId="165" fontId="12" fillId="4" borderId="11" xfId="0" applyNumberFormat="1" applyFont="1" applyFill="1" applyBorder="1" applyAlignment="1">
      <alignment horizontal="center" vertical="top" wrapText="1"/>
    </xf>
    <xf numFmtId="165" fontId="12" fillId="4" borderId="13" xfId="0" applyNumberFormat="1" applyFont="1" applyFill="1" applyBorder="1" applyAlignment="1">
      <alignment horizontal="center" vertical="top" wrapText="1"/>
    </xf>
    <xf numFmtId="165" fontId="12" fillId="4" borderId="2" xfId="0" applyNumberFormat="1" applyFont="1" applyFill="1" applyBorder="1" applyAlignment="1">
      <alignment horizontal="center" vertical="top" wrapText="1"/>
    </xf>
    <xf numFmtId="165" fontId="12" fillId="4" borderId="15" xfId="0" applyNumberFormat="1" applyFont="1" applyFill="1" applyBorder="1" applyAlignment="1">
      <alignment horizontal="center" vertical="top" wrapText="1"/>
    </xf>
    <xf numFmtId="0" fontId="11" fillId="0" borderId="1" xfId="0" applyFont="1" applyBorder="1" applyAlignment="1">
      <alignment horizontal="center"/>
    </xf>
    <xf numFmtId="1" fontId="13" fillId="6" borderId="1" xfId="0" applyNumberFormat="1" applyFont="1" applyFill="1" applyBorder="1" applyAlignment="1">
      <alignment horizontal="center" vertical="top"/>
    </xf>
    <xf numFmtId="0" fontId="11" fillId="0" borderId="1" xfId="0" applyFont="1" applyBorder="1"/>
    <xf numFmtId="0" fontId="11" fillId="0" borderId="1" xfId="0" applyFont="1" applyBorder="1" applyAlignment="1">
      <alignment horizontal="left" vertical="top"/>
    </xf>
    <xf numFmtId="0" fontId="11" fillId="3" borderId="1" xfId="0" applyFont="1" applyFill="1" applyBorder="1" applyAlignment="1">
      <alignment vertical="top" wrapText="1"/>
    </xf>
    <xf numFmtId="0" fontId="12" fillId="8" borderId="1" xfId="0" applyFont="1" applyFill="1" applyBorder="1" applyAlignment="1">
      <alignment horizontal="left" vertical="top" wrapText="1"/>
    </xf>
    <xf numFmtId="165" fontId="12" fillId="8" borderId="4" xfId="0" applyNumberFormat="1" applyFont="1" applyFill="1" applyBorder="1" applyAlignment="1">
      <alignment horizontal="center" vertical="center"/>
    </xf>
    <xf numFmtId="165" fontId="12" fillId="8" borderId="10" xfId="0" applyNumberFormat="1" applyFont="1" applyFill="1" applyBorder="1" applyAlignment="1">
      <alignment horizontal="center" vertical="center"/>
    </xf>
    <xf numFmtId="165" fontId="12" fillId="8" borderId="8" xfId="0" applyNumberFormat="1" applyFont="1" applyFill="1" applyBorder="1" applyAlignment="1">
      <alignment horizontal="center" vertical="center"/>
    </xf>
    <xf numFmtId="2" fontId="15" fillId="9" borderId="1" xfId="11" applyNumberFormat="1" applyFont="1" applyFill="1" applyBorder="1" applyAlignment="1">
      <alignment horizontal="center" vertical="center"/>
    </xf>
    <xf numFmtId="0" fontId="15" fillId="6" borderId="1" xfId="0" applyFont="1" applyFill="1" applyBorder="1" applyAlignment="1">
      <alignment horizontal="left" vertical="top" wrapText="1"/>
    </xf>
    <xf numFmtId="165" fontId="11" fillId="6" borderId="5" xfId="0" applyNumberFormat="1" applyFont="1" applyFill="1" applyBorder="1" applyAlignment="1">
      <alignment horizontal="center" vertical="top"/>
    </xf>
    <xf numFmtId="165" fontId="11" fillId="6" borderId="12" xfId="0" applyNumberFormat="1" applyFont="1" applyFill="1" applyBorder="1" applyAlignment="1">
      <alignment horizontal="center" vertical="top"/>
    </xf>
    <xf numFmtId="165" fontId="11" fillId="6" borderId="11" xfId="0" applyNumberFormat="1" applyFont="1" applyFill="1" applyBorder="1" applyAlignment="1">
      <alignment horizontal="center" vertical="top"/>
    </xf>
    <xf numFmtId="165" fontId="11" fillId="6" borderId="13" xfId="0" applyNumberFormat="1" applyFont="1" applyFill="1" applyBorder="1" applyAlignment="1">
      <alignment horizontal="center" vertical="top"/>
    </xf>
    <xf numFmtId="2" fontId="13" fillId="0" borderId="4" xfId="0" applyNumberFormat="1" applyFont="1" applyFill="1" applyBorder="1" applyAlignment="1" applyProtection="1">
      <alignment horizontal="center" vertical="top"/>
      <protection locked="0"/>
    </xf>
    <xf numFmtId="2" fontId="11" fillId="0" borderId="4" xfId="0" applyNumberFormat="1" applyFont="1" applyFill="1" applyBorder="1" applyAlignment="1" applyProtection="1">
      <alignment horizontal="center" vertical="top" wrapText="1"/>
      <protection locked="0"/>
    </xf>
    <xf numFmtId="0" fontId="13" fillId="0" borderId="1" xfId="0" applyFont="1" applyFill="1" applyBorder="1" applyAlignment="1" applyProtection="1">
      <alignment horizontal="center" vertical="top" wrapText="1"/>
      <protection locked="0"/>
    </xf>
    <xf numFmtId="0" fontId="11" fillId="0" borderId="1" xfId="0" applyFont="1" applyFill="1" applyBorder="1" applyAlignment="1" applyProtection="1">
      <alignment horizontal="center" vertical="top" wrapText="1"/>
      <protection locked="0"/>
    </xf>
    <xf numFmtId="0" fontId="11" fillId="0" borderId="4" xfId="0" applyFont="1" applyFill="1" applyBorder="1" applyAlignment="1" applyProtection="1">
      <alignment horizontal="center" vertical="top" wrapText="1"/>
      <protection locked="0"/>
    </xf>
    <xf numFmtId="2" fontId="13" fillId="0" borderId="1" xfId="0" applyNumberFormat="1" applyFont="1" applyFill="1" applyBorder="1" applyAlignment="1" applyProtection="1">
      <alignment horizontal="center" vertical="top"/>
      <protection locked="0"/>
    </xf>
  </cellXfs>
  <cellStyles count="24">
    <cellStyle name="xl25" xfId="1"/>
    <cellStyle name="xl26" xfId="2"/>
    <cellStyle name="xl31" xfId="3"/>
    <cellStyle name="xl33" xfId="4"/>
    <cellStyle name="xl38" xfId="5"/>
    <cellStyle name="xl40" xfId="6"/>
    <cellStyle name="xl61" xfId="7"/>
    <cellStyle name="xl64" xfId="8"/>
    <cellStyle name="Обычный" xfId="0" builtinId="0"/>
    <cellStyle name="Обычный 2" xfId="9"/>
    <cellStyle name="Обычный 2 2" xfId="10"/>
    <cellStyle name="Обычный 2 2 2" xfId="18"/>
    <cellStyle name="Обычный 2 3" xfId="17"/>
    <cellStyle name="Обычный 3" xfId="11"/>
    <cellStyle name="Обычный 3 2" xfId="19"/>
    <cellStyle name="Обычный 4" xfId="12"/>
    <cellStyle name="Обычный 4 2" xfId="20"/>
    <cellStyle name="Обычный 5" xfId="13"/>
    <cellStyle name="Обычный 5 2" xfId="21"/>
    <cellStyle name="Обычный 6" xfId="16"/>
    <cellStyle name="Обычный 6 2" xfId="23"/>
    <cellStyle name="Обычный 7" xfId="15"/>
    <cellStyle name="Финансовый 2" xfId="14"/>
    <cellStyle name="Финансовый 2 2" xfId="22"/>
  </cellStyles>
  <dxfs count="15">
    <dxf>
      <font>
        <color theme="0"/>
      </font>
    </dxf>
    <dxf>
      <font>
        <color theme="0"/>
      </font>
    </dxf>
    <dxf>
      <font>
        <color theme="0"/>
      </font>
    </dxf>
    <dxf>
      <font>
        <color theme="8" tint="0.79998168889431442"/>
      </font>
    </dxf>
    <dxf>
      <font>
        <color theme="6" tint="0.79998168889431442"/>
      </font>
    </dxf>
    <dxf>
      <font>
        <color theme="9" tint="0.79998168889431442"/>
      </font>
    </dxf>
    <dxf>
      <font>
        <color theme="6" tint="0.79998168889431442"/>
      </font>
    </dxf>
    <dxf>
      <font>
        <color theme="4" tint="0.79998168889431442"/>
      </font>
    </dxf>
    <dxf>
      <font>
        <color theme="9" tint="0.79998168889431442"/>
      </font>
    </dxf>
    <dxf>
      <font>
        <color theme="9" tint="0.79998168889431442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H12"/>
  <sheetViews>
    <sheetView zoomScale="85" workbookViewId="0">
      <pane ySplit="4" topLeftCell="A8" activePane="bottomLeft" state="frozen"/>
      <selection activeCell="E9" sqref="E9:F9"/>
      <selection pane="bottomLeft" activeCell="B20" sqref="B20"/>
    </sheetView>
  </sheetViews>
  <sheetFormatPr defaultRowHeight="14.25"/>
  <cols>
    <col min="1" max="1" width="9.140625" style="1"/>
    <col min="2" max="2" width="19.5703125" style="1" customWidth="1"/>
    <col min="3" max="3" width="14.5703125" style="1" customWidth="1"/>
    <col min="4" max="4" width="14.7109375" style="1" customWidth="1"/>
    <col min="5" max="5" width="35.28515625" style="1" customWidth="1"/>
    <col min="6" max="6" width="30.85546875" style="1" customWidth="1"/>
    <col min="7" max="16384" width="9.140625" style="1"/>
  </cols>
  <sheetData>
    <row r="1" spans="1:8" ht="33" customHeight="1">
      <c r="A1" s="132" t="s">
        <v>0</v>
      </c>
      <c r="B1" s="132"/>
      <c r="C1" s="132"/>
      <c r="D1" s="132"/>
      <c r="E1" s="132"/>
      <c r="F1" s="132"/>
      <c r="G1" s="2"/>
      <c r="H1" s="2"/>
    </row>
    <row r="2" spans="1:8" ht="15.75">
      <c r="A2" s="19"/>
      <c r="B2" s="133"/>
      <c r="C2" s="133"/>
      <c r="D2" s="19"/>
      <c r="E2" s="19"/>
      <c r="F2" s="19"/>
      <c r="G2" s="2"/>
      <c r="H2" s="2"/>
    </row>
    <row r="3" spans="1:8" ht="15" customHeight="1">
      <c r="A3" s="16" t="s">
        <v>1</v>
      </c>
      <c r="B3" s="16" t="s">
        <v>2</v>
      </c>
      <c r="C3" s="16" t="s">
        <v>3</v>
      </c>
      <c r="D3" s="16" t="s">
        <v>4</v>
      </c>
      <c r="E3" s="134" t="s">
        <v>5</v>
      </c>
      <c r="F3" s="134"/>
      <c r="G3" s="3"/>
      <c r="H3" s="3"/>
    </row>
    <row r="4" spans="1:8" ht="15.75">
      <c r="A4" s="16">
        <v>1</v>
      </c>
      <c r="B4" s="16">
        <v>2</v>
      </c>
      <c r="C4" s="16">
        <v>3</v>
      </c>
      <c r="D4" s="16">
        <v>4</v>
      </c>
      <c r="E4" s="134">
        <v>5</v>
      </c>
      <c r="F4" s="134"/>
      <c r="G4" s="3"/>
      <c r="H4" s="3"/>
    </row>
    <row r="5" spans="1:8" ht="54.75" customHeight="1">
      <c r="A5" s="16">
        <v>1</v>
      </c>
      <c r="B5" s="20" t="s">
        <v>6</v>
      </c>
      <c r="C5" s="17">
        <v>43808</v>
      </c>
      <c r="D5" s="16">
        <v>2413</v>
      </c>
      <c r="E5" s="129" t="s">
        <v>7</v>
      </c>
      <c r="F5" s="129"/>
      <c r="G5" s="3"/>
      <c r="H5" s="3"/>
    </row>
    <row r="6" spans="1:8" ht="141" customHeight="1">
      <c r="A6" s="16">
        <v>2</v>
      </c>
      <c r="B6" s="20" t="s">
        <v>6</v>
      </c>
      <c r="C6" s="17">
        <v>43934</v>
      </c>
      <c r="D6" s="16">
        <v>555</v>
      </c>
      <c r="E6" s="129" t="s">
        <v>8</v>
      </c>
      <c r="F6" s="129"/>
      <c r="G6" s="3"/>
      <c r="H6" s="3"/>
    </row>
    <row r="7" spans="1:8" ht="375" customHeight="1">
      <c r="A7" s="16">
        <v>3</v>
      </c>
      <c r="B7" s="20" t="s">
        <v>6</v>
      </c>
      <c r="C7" s="17">
        <v>44288</v>
      </c>
      <c r="D7" s="16">
        <v>509</v>
      </c>
      <c r="E7" s="129" t="s">
        <v>9</v>
      </c>
      <c r="F7" s="129"/>
      <c r="G7" s="3"/>
      <c r="H7" s="3"/>
    </row>
    <row r="8" spans="1:8" ht="409.5" customHeight="1">
      <c r="A8" s="16">
        <v>4</v>
      </c>
      <c r="B8" s="20" t="s">
        <v>6</v>
      </c>
      <c r="C8" s="17">
        <v>44473</v>
      </c>
      <c r="D8" s="16">
        <v>1684</v>
      </c>
      <c r="E8" s="129" t="s">
        <v>10</v>
      </c>
      <c r="F8" s="129"/>
      <c r="G8" s="3"/>
      <c r="H8" s="3"/>
    </row>
    <row r="9" spans="1:8" ht="217.5" customHeight="1">
      <c r="A9" s="16">
        <v>5</v>
      </c>
      <c r="B9" s="20" t="s">
        <v>6</v>
      </c>
      <c r="C9" s="17">
        <v>44651</v>
      </c>
      <c r="D9" s="16">
        <v>592</v>
      </c>
      <c r="E9" s="130" t="s">
        <v>11</v>
      </c>
      <c r="F9" s="130"/>
      <c r="G9" s="3"/>
      <c r="H9" s="3"/>
    </row>
    <row r="10" spans="1:8" ht="217.5" customHeight="1">
      <c r="A10" s="21">
        <v>6</v>
      </c>
      <c r="B10" s="22" t="s">
        <v>6</v>
      </c>
      <c r="C10" s="23">
        <v>45022</v>
      </c>
      <c r="D10" s="21" t="s">
        <v>91</v>
      </c>
      <c r="E10" s="131" t="s">
        <v>130</v>
      </c>
      <c r="F10" s="131"/>
      <c r="G10" s="3"/>
      <c r="H10" s="3"/>
    </row>
    <row r="11" spans="1:8" ht="208.5" customHeight="1">
      <c r="A11" s="16">
        <v>7</v>
      </c>
      <c r="B11" s="22" t="s">
        <v>6</v>
      </c>
      <c r="C11" s="17">
        <v>45378</v>
      </c>
      <c r="D11" s="16">
        <v>508</v>
      </c>
      <c r="E11" s="126" t="s">
        <v>128</v>
      </c>
      <c r="F11" s="126"/>
      <c r="G11" s="3"/>
      <c r="H11" s="3"/>
    </row>
    <row r="12" spans="1:8" ht="228.75" customHeight="1">
      <c r="A12" s="18">
        <v>8</v>
      </c>
      <c r="B12" s="22" t="s">
        <v>6</v>
      </c>
      <c r="C12" s="123">
        <v>45614</v>
      </c>
      <c r="D12" s="124">
        <v>2283</v>
      </c>
      <c r="E12" s="127" t="s">
        <v>129</v>
      </c>
      <c r="F12" s="128"/>
      <c r="G12" s="4"/>
      <c r="H12" s="4"/>
    </row>
  </sheetData>
  <sheetProtection formatColumns="0" formatRows="0"/>
  <mergeCells count="12">
    <mergeCell ref="A1:F1"/>
    <mergeCell ref="B2:C2"/>
    <mergeCell ref="E3:F3"/>
    <mergeCell ref="E4:F4"/>
    <mergeCell ref="E5:F5"/>
    <mergeCell ref="E11:F11"/>
    <mergeCell ref="E12:F12"/>
    <mergeCell ref="E6:F6"/>
    <mergeCell ref="E7:F7"/>
    <mergeCell ref="E8:F8"/>
    <mergeCell ref="E9:F9"/>
    <mergeCell ref="E10:F10"/>
  </mergeCells>
  <pageMargins left="0.70866141732283472" right="0.70866141732283472" top="0.74803149606299213" bottom="0.74803149606299213" header="0.31496062992125984" footer="0.31496062992125984"/>
  <pageSetup paperSize="9" firstPageNumber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</sheetPr>
  <dimension ref="A1:X42"/>
  <sheetViews>
    <sheetView tabSelected="1" topLeftCell="A24" zoomScale="70" zoomScaleNormal="70" workbookViewId="0">
      <selection activeCell="L27" sqref="L27"/>
    </sheetView>
  </sheetViews>
  <sheetFormatPr defaultRowHeight="15"/>
  <cols>
    <col min="1" max="1" width="7.140625" customWidth="1"/>
    <col min="2" max="2" width="6.7109375" customWidth="1"/>
    <col min="3" max="3" width="9.28515625" customWidth="1"/>
    <col min="4" max="4" width="32.28515625" style="5" customWidth="1"/>
    <col min="5" max="5" width="29" customWidth="1"/>
    <col min="6" max="6" width="12" customWidth="1"/>
    <col min="7" max="7" width="11.28515625" customWidth="1"/>
    <col min="8" max="9" width="11.5703125" customWidth="1"/>
    <col min="10" max="10" width="12.140625" customWidth="1"/>
    <col min="11" max="11" width="13.140625" customWidth="1"/>
    <col min="12" max="12" width="11.85546875" customWidth="1"/>
    <col min="13" max="13" width="14.5703125" style="6" customWidth="1"/>
    <col min="14" max="14" width="35.7109375" style="5" customWidth="1"/>
    <col min="16" max="16" width="10.5703125" customWidth="1"/>
    <col min="17" max="17" width="11.140625" customWidth="1"/>
    <col min="18" max="18" width="14.140625" customWidth="1"/>
    <col min="19" max="19" width="12.28515625" customWidth="1"/>
    <col min="20" max="21" width="12.140625" customWidth="1"/>
    <col min="22" max="22" width="23.85546875" customWidth="1"/>
    <col min="23" max="23" width="61" customWidth="1"/>
  </cols>
  <sheetData>
    <row r="1" spans="1:23" ht="15.75" customHeight="1">
      <c r="A1" s="155" t="s">
        <v>92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55"/>
      <c r="Q1" s="155"/>
      <c r="R1" s="155"/>
      <c r="S1" s="155"/>
      <c r="T1" s="155"/>
      <c r="U1" s="155"/>
      <c r="V1" s="155"/>
      <c r="W1" s="155"/>
    </row>
    <row r="2" spans="1:23" ht="20.25" customHeight="1">
      <c r="A2" s="30"/>
      <c r="B2" s="30"/>
      <c r="C2" s="30"/>
      <c r="D2" s="31"/>
      <c r="E2" s="30"/>
      <c r="F2" s="30"/>
      <c r="G2" s="30"/>
      <c r="H2" s="30"/>
      <c r="I2" s="30"/>
      <c r="J2" s="30"/>
      <c r="K2" s="30"/>
      <c r="L2" s="30"/>
      <c r="M2" s="30"/>
      <c r="N2" s="31"/>
      <c r="O2" s="30"/>
      <c r="P2" s="30"/>
      <c r="Q2" s="30"/>
      <c r="R2" s="30"/>
      <c r="S2" s="30"/>
      <c r="T2" s="30"/>
      <c r="U2" s="30"/>
      <c r="V2" s="30"/>
      <c r="W2" s="29"/>
    </row>
    <row r="3" spans="1:23" s="7" customFormat="1" ht="60.75" customHeight="1">
      <c r="A3" s="138" t="s">
        <v>12</v>
      </c>
      <c r="B3" s="139"/>
      <c r="C3" s="140"/>
      <c r="D3" s="141" t="s">
        <v>106</v>
      </c>
      <c r="E3" s="144" t="s">
        <v>13</v>
      </c>
      <c r="F3" s="147" t="s">
        <v>14</v>
      </c>
      <c r="G3" s="138" t="s">
        <v>15</v>
      </c>
      <c r="H3" s="150"/>
      <c r="I3" s="150"/>
      <c r="J3" s="150"/>
      <c r="K3" s="140"/>
      <c r="L3" s="144" t="s">
        <v>16</v>
      </c>
      <c r="M3" s="153" t="s">
        <v>107</v>
      </c>
      <c r="N3" s="138" t="s">
        <v>17</v>
      </c>
      <c r="O3" s="139"/>
      <c r="P3" s="139"/>
      <c r="Q3" s="139"/>
      <c r="R3" s="139"/>
      <c r="S3" s="139"/>
      <c r="T3" s="139"/>
      <c r="U3" s="140"/>
      <c r="V3" s="153" t="s">
        <v>108</v>
      </c>
      <c r="W3" s="153"/>
    </row>
    <row r="4" spans="1:23" s="7" customFormat="1" ht="123" customHeight="1">
      <c r="A4" s="144" t="s">
        <v>18</v>
      </c>
      <c r="B4" s="160" t="s">
        <v>19</v>
      </c>
      <c r="C4" s="144" t="s">
        <v>20</v>
      </c>
      <c r="D4" s="142"/>
      <c r="E4" s="145"/>
      <c r="F4" s="148"/>
      <c r="G4" s="144" t="s">
        <v>109</v>
      </c>
      <c r="H4" s="138" t="s">
        <v>21</v>
      </c>
      <c r="I4" s="154"/>
      <c r="J4" s="144" t="s">
        <v>22</v>
      </c>
      <c r="K4" s="144" t="s">
        <v>110</v>
      </c>
      <c r="L4" s="151"/>
      <c r="M4" s="153"/>
      <c r="N4" s="144" t="s">
        <v>23</v>
      </c>
      <c r="O4" s="144" t="s">
        <v>24</v>
      </c>
      <c r="P4" s="144" t="s">
        <v>111</v>
      </c>
      <c r="Q4" s="144" t="s">
        <v>25</v>
      </c>
      <c r="R4" s="138" t="s">
        <v>112</v>
      </c>
      <c r="S4" s="154"/>
      <c r="T4" s="138" t="s">
        <v>113</v>
      </c>
      <c r="U4" s="154"/>
      <c r="V4" s="153"/>
      <c r="W4" s="153"/>
    </row>
    <row r="5" spans="1:23" s="7" customFormat="1" ht="147" customHeight="1">
      <c r="A5" s="152"/>
      <c r="B5" s="161"/>
      <c r="C5" s="152"/>
      <c r="D5" s="143"/>
      <c r="E5" s="146"/>
      <c r="F5" s="149"/>
      <c r="G5" s="152"/>
      <c r="H5" s="32" t="s">
        <v>26</v>
      </c>
      <c r="I5" s="32" t="s">
        <v>27</v>
      </c>
      <c r="J5" s="152"/>
      <c r="K5" s="152"/>
      <c r="L5" s="152"/>
      <c r="M5" s="153"/>
      <c r="N5" s="152"/>
      <c r="O5" s="152"/>
      <c r="P5" s="152"/>
      <c r="Q5" s="152"/>
      <c r="R5" s="33" t="s">
        <v>28</v>
      </c>
      <c r="S5" s="33" t="s">
        <v>29</v>
      </c>
      <c r="T5" s="34" t="s">
        <v>28</v>
      </c>
      <c r="U5" s="34" t="s">
        <v>29</v>
      </c>
      <c r="V5" s="153"/>
      <c r="W5" s="153"/>
    </row>
    <row r="6" spans="1:23" ht="15.75">
      <c r="A6" s="33">
        <v>1</v>
      </c>
      <c r="B6" s="35">
        <v>2</v>
      </c>
      <c r="C6" s="33">
        <v>3</v>
      </c>
      <c r="D6" s="33">
        <v>4</v>
      </c>
      <c r="E6" s="33">
        <v>5</v>
      </c>
      <c r="F6" s="33">
        <v>6</v>
      </c>
      <c r="G6" s="33">
        <v>7</v>
      </c>
      <c r="H6" s="33">
        <v>8</v>
      </c>
      <c r="I6" s="33">
        <v>9</v>
      </c>
      <c r="J6" s="33">
        <v>10</v>
      </c>
      <c r="K6" s="33">
        <v>11</v>
      </c>
      <c r="L6" s="33">
        <v>12</v>
      </c>
      <c r="M6" s="36">
        <v>13</v>
      </c>
      <c r="N6" s="37">
        <v>14</v>
      </c>
      <c r="O6" s="33">
        <v>15</v>
      </c>
      <c r="P6" s="33">
        <v>16</v>
      </c>
      <c r="Q6" s="33">
        <v>17</v>
      </c>
      <c r="R6" s="33">
        <v>18</v>
      </c>
      <c r="S6" s="33">
        <v>19</v>
      </c>
      <c r="T6" s="33">
        <v>20</v>
      </c>
      <c r="U6" s="33">
        <v>21</v>
      </c>
      <c r="V6" s="153">
        <v>22</v>
      </c>
      <c r="W6" s="153"/>
    </row>
    <row r="7" spans="1:23" ht="67.5" customHeight="1">
      <c r="A7" s="38">
        <v>14</v>
      </c>
      <c r="B7" s="38">
        <v>0</v>
      </c>
      <c r="C7" s="39"/>
      <c r="D7" s="162" t="s">
        <v>114</v>
      </c>
      <c r="E7" s="162"/>
      <c r="F7" s="162"/>
      <c r="G7" s="162"/>
      <c r="H7" s="162"/>
      <c r="I7" s="162"/>
      <c r="J7" s="162"/>
      <c r="K7" s="162"/>
      <c r="L7" s="162"/>
      <c r="M7" s="162"/>
      <c r="N7" s="40" t="s">
        <v>30</v>
      </c>
      <c r="O7" s="41" t="s">
        <v>31</v>
      </c>
      <c r="P7" s="42">
        <v>68.84</v>
      </c>
      <c r="Q7" s="43" t="s">
        <v>119</v>
      </c>
      <c r="R7" s="44" t="e">
        <f>IF((Q7/P7)&lt;1,Q7/P7,1)</f>
        <v>#VALUE!</v>
      </c>
      <c r="S7" s="45" t="s">
        <v>32</v>
      </c>
      <c r="T7" s="45" t="s">
        <v>32</v>
      </c>
      <c r="U7" s="45" t="s">
        <v>32</v>
      </c>
      <c r="V7" s="112" t="s">
        <v>93</v>
      </c>
      <c r="W7" s="109" t="s">
        <v>118</v>
      </c>
    </row>
    <row r="8" spans="1:23" ht="360.75" customHeight="1">
      <c r="A8" s="162">
        <v>14</v>
      </c>
      <c r="B8" s="162">
        <v>0</v>
      </c>
      <c r="C8" s="163"/>
      <c r="D8" s="164" t="s">
        <v>33</v>
      </c>
      <c r="E8" s="165"/>
      <c r="F8" s="165"/>
      <c r="G8" s="165"/>
      <c r="H8" s="165"/>
      <c r="I8" s="165"/>
      <c r="J8" s="165"/>
      <c r="K8" s="165"/>
      <c r="L8" s="165"/>
      <c r="M8" s="166"/>
      <c r="N8" s="40" t="s">
        <v>115</v>
      </c>
      <c r="O8" s="42" t="s">
        <v>34</v>
      </c>
      <c r="P8" s="42">
        <v>95.5</v>
      </c>
      <c r="Q8" s="46">
        <v>31.26</v>
      </c>
      <c r="R8" s="44">
        <f>IF((Q8/P8)&lt;1,Q8/P8,1)</f>
        <v>0.32732984293193718</v>
      </c>
      <c r="S8" s="45" t="s">
        <v>32</v>
      </c>
      <c r="T8" s="47" t="s">
        <v>32</v>
      </c>
      <c r="U8" s="47" t="s">
        <v>32</v>
      </c>
      <c r="V8" s="113" t="str">
        <f t="shared" ref="V8" si="0">IF(R8&gt;=1,"Выполнено.",IF(R8&lt;1,"Не выполнено.",""))</f>
        <v>Не выполнено.</v>
      </c>
      <c r="W8" s="110" t="s">
        <v>120</v>
      </c>
    </row>
    <row r="9" spans="1:23" ht="85.5" customHeight="1">
      <c r="A9" s="162"/>
      <c r="B9" s="162"/>
      <c r="C9" s="163"/>
      <c r="D9" s="167"/>
      <c r="E9" s="168"/>
      <c r="F9" s="168"/>
      <c r="G9" s="168"/>
      <c r="H9" s="168"/>
      <c r="I9" s="168"/>
      <c r="J9" s="168"/>
      <c r="K9" s="168"/>
      <c r="L9" s="168"/>
      <c r="M9" s="169"/>
      <c r="N9" s="40" t="s">
        <v>35</v>
      </c>
      <c r="O9" s="48" t="s">
        <v>34</v>
      </c>
      <c r="P9" s="48">
        <v>76.5</v>
      </c>
      <c r="Q9" s="49" t="s">
        <v>119</v>
      </c>
      <c r="R9" s="44" t="e">
        <f>IF((Q9/P9)&lt;1,Q9/P9,1)</f>
        <v>#VALUE!</v>
      </c>
      <c r="S9" s="47" t="s">
        <v>32</v>
      </c>
      <c r="T9" s="47" t="s">
        <v>32</v>
      </c>
      <c r="U9" s="47" t="s">
        <v>32</v>
      </c>
      <c r="V9" s="112" t="s">
        <v>93</v>
      </c>
      <c r="W9" s="109" t="s">
        <v>121</v>
      </c>
    </row>
    <row r="10" spans="1:23" ht="64.5" customHeight="1">
      <c r="A10" s="162"/>
      <c r="B10" s="162"/>
      <c r="C10" s="163"/>
      <c r="D10" s="170"/>
      <c r="E10" s="171"/>
      <c r="F10" s="171"/>
      <c r="G10" s="171"/>
      <c r="H10" s="171"/>
      <c r="I10" s="171"/>
      <c r="J10" s="171"/>
      <c r="K10" s="171"/>
      <c r="L10" s="171"/>
      <c r="M10" s="172"/>
      <c r="N10" s="40" t="s">
        <v>36</v>
      </c>
      <c r="O10" s="41" t="s">
        <v>34</v>
      </c>
      <c r="P10" s="42">
        <v>99.4</v>
      </c>
      <c r="Q10" s="43">
        <v>99.4</v>
      </c>
      <c r="R10" s="44">
        <f>IF((Q10/P10)&lt;1,Q10/P10,1)</f>
        <v>1</v>
      </c>
      <c r="S10" s="47" t="s">
        <v>32</v>
      </c>
      <c r="T10" s="47" t="s">
        <v>32</v>
      </c>
      <c r="U10" s="47" t="s">
        <v>32</v>
      </c>
      <c r="V10" s="113" t="str">
        <f t="shared" ref="V10" si="1">IF(R10&gt;=1,"Выполнено.",IF(R10&lt;1,"Не выполнено.",""))</f>
        <v>Выполнено.</v>
      </c>
      <c r="W10" s="25"/>
    </row>
    <row r="11" spans="1:23" ht="31.5">
      <c r="A11" s="50">
        <v>14</v>
      </c>
      <c r="B11" s="50">
        <v>1</v>
      </c>
      <c r="C11" s="51" t="s">
        <v>37</v>
      </c>
      <c r="D11" s="157" t="s">
        <v>116</v>
      </c>
      <c r="E11" s="158"/>
      <c r="F11" s="158"/>
      <c r="G11" s="158"/>
      <c r="H11" s="158"/>
      <c r="I11" s="158"/>
      <c r="J11" s="158"/>
      <c r="K11" s="158"/>
      <c r="L11" s="158"/>
      <c r="M11" s="158"/>
      <c r="N11" s="158"/>
      <c r="O11" s="158"/>
      <c r="P11" s="158"/>
      <c r="Q11" s="158"/>
      <c r="R11" s="158"/>
      <c r="S11" s="158"/>
      <c r="T11" s="158"/>
      <c r="U11" s="158"/>
      <c r="V11" s="158"/>
      <c r="W11" s="159"/>
    </row>
    <row r="12" spans="1:23" ht="332.25" customHeight="1">
      <c r="A12" s="104">
        <v>14</v>
      </c>
      <c r="B12" s="52">
        <v>0</v>
      </c>
      <c r="C12" s="63" t="s">
        <v>38</v>
      </c>
      <c r="D12" s="71" t="s">
        <v>39</v>
      </c>
      <c r="E12" s="52" t="s">
        <v>40</v>
      </c>
      <c r="F12" s="52" t="s">
        <v>41</v>
      </c>
      <c r="G12" s="53"/>
      <c r="H12" s="53"/>
      <c r="I12" s="53"/>
      <c r="J12" s="53"/>
      <c r="K12" s="54">
        <f t="shared" ref="K12:K25" si="2">H12-I12+J12</f>
        <v>0</v>
      </c>
      <c r="L12" s="55"/>
      <c r="M12" s="56" t="e">
        <f t="shared" ref="M12:M27" si="3">IF((K12/(G12-L12))&lt;1,(K12/(G12-L12)),1)</f>
        <v>#DIV/0!</v>
      </c>
      <c r="N12" s="64"/>
      <c r="O12" s="57"/>
      <c r="P12" s="58"/>
      <c r="Q12" s="58"/>
      <c r="R12" s="58"/>
      <c r="S12" s="58"/>
      <c r="T12" s="58"/>
      <c r="U12" s="57"/>
      <c r="V12" s="108"/>
      <c r="W12" s="59"/>
    </row>
    <row r="13" spans="1:23" ht="184.5" customHeight="1">
      <c r="A13" s="61">
        <v>14</v>
      </c>
      <c r="B13" s="62">
        <v>0</v>
      </c>
      <c r="C13" s="63" t="s">
        <v>42</v>
      </c>
      <c r="D13" s="64" t="s">
        <v>43</v>
      </c>
      <c r="E13" s="52" t="s">
        <v>44</v>
      </c>
      <c r="F13" s="52" t="s">
        <v>41</v>
      </c>
      <c r="G13" s="53">
        <v>0</v>
      </c>
      <c r="H13" s="53">
        <v>0</v>
      </c>
      <c r="I13" s="53">
        <v>0</v>
      </c>
      <c r="J13" s="53">
        <v>0</v>
      </c>
      <c r="K13" s="54">
        <f t="shared" si="2"/>
        <v>0</v>
      </c>
      <c r="L13" s="60">
        <v>0</v>
      </c>
      <c r="M13" s="56" t="e">
        <f t="shared" si="3"/>
        <v>#DIV/0!</v>
      </c>
      <c r="N13" s="65" t="s">
        <v>45</v>
      </c>
      <c r="O13" s="62" t="s">
        <v>34</v>
      </c>
      <c r="P13" s="52">
        <v>100</v>
      </c>
      <c r="Q13" s="46">
        <v>82.86</v>
      </c>
      <c r="R13" s="66" t="s">
        <v>32</v>
      </c>
      <c r="S13" s="66" t="s">
        <v>32</v>
      </c>
      <c r="T13" s="56">
        <f t="shared" ref="T13:T22" si="4">IF((Q13/P13)&lt;1,Q13/P13,1)</f>
        <v>0.8286</v>
      </c>
      <c r="U13" s="66" t="s">
        <v>32</v>
      </c>
      <c r="V13" s="113" t="str">
        <f t="shared" ref="V13" si="5">IF(T13&gt;=1,"Выполнено.",IF(T13&lt;1,"Не выполнено.",""))</f>
        <v>Не выполнено.</v>
      </c>
      <c r="W13" s="111" t="s">
        <v>122</v>
      </c>
    </row>
    <row r="14" spans="1:23" ht="246" customHeight="1">
      <c r="A14" s="61">
        <v>14</v>
      </c>
      <c r="B14" s="62">
        <v>0</v>
      </c>
      <c r="C14" s="63" t="s">
        <v>46</v>
      </c>
      <c r="D14" s="64" t="s">
        <v>47</v>
      </c>
      <c r="E14" s="52" t="s">
        <v>40</v>
      </c>
      <c r="F14" s="52" t="s">
        <v>41</v>
      </c>
      <c r="G14" s="211">
        <f>938.5-75.76</f>
        <v>862.74</v>
      </c>
      <c r="H14" s="211">
        <v>726.27</v>
      </c>
      <c r="I14" s="53">
        <v>0</v>
      </c>
      <c r="J14" s="53">
        <v>0</v>
      </c>
      <c r="K14" s="54">
        <f t="shared" si="2"/>
        <v>726.27</v>
      </c>
      <c r="L14" s="214">
        <v>136.47</v>
      </c>
      <c r="M14" s="56">
        <f t="shared" si="3"/>
        <v>1</v>
      </c>
      <c r="N14" s="65" t="s">
        <v>48</v>
      </c>
      <c r="O14" s="62" t="s">
        <v>34</v>
      </c>
      <c r="P14" s="52">
        <v>87.85</v>
      </c>
      <c r="Q14" s="67">
        <v>55.66</v>
      </c>
      <c r="R14" s="66" t="s">
        <v>32</v>
      </c>
      <c r="S14" s="66" t="s">
        <v>32</v>
      </c>
      <c r="T14" s="56">
        <f t="shared" si="4"/>
        <v>0.63357996585088217</v>
      </c>
      <c r="U14" s="66" t="s">
        <v>32</v>
      </c>
      <c r="V14" s="113" t="str">
        <f t="shared" ref="V14" si="6">IF(T14&gt;=1,"Выполнено.",IF(T14&lt;1,"Не выполнено.",""))</f>
        <v>Не выполнено.</v>
      </c>
      <c r="W14" s="111" t="s">
        <v>123</v>
      </c>
    </row>
    <row r="15" spans="1:23" ht="331.5" customHeight="1">
      <c r="A15" s="68">
        <v>14</v>
      </c>
      <c r="B15" s="69">
        <v>0</v>
      </c>
      <c r="C15" s="70" t="s">
        <v>49</v>
      </c>
      <c r="D15" s="71" t="s">
        <v>50</v>
      </c>
      <c r="E15" s="69" t="s">
        <v>40</v>
      </c>
      <c r="F15" s="72" t="s">
        <v>41</v>
      </c>
      <c r="G15" s="73">
        <v>0</v>
      </c>
      <c r="H15" s="73">
        <v>0</v>
      </c>
      <c r="I15" s="73">
        <v>0</v>
      </c>
      <c r="J15" s="73">
        <v>0</v>
      </c>
      <c r="K15" s="54">
        <f t="shared" si="2"/>
        <v>0</v>
      </c>
      <c r="L15" s="55">
        <v>0</v>
      </c>
      <c r="M15" s="74" t="e">
        <f t="shared" si="3"/>
        <v>#DIV/0!</v>
      </c>
      <c r="N15" s="75" t="s">
        <v>51</v>
      </c>
      <c r="O15" s="69" t="s">
        <v>34</v>
      </c>
      <c r="P15" s="69">
        <v>79.5</v>
      </c>
      <c r="Q15" s="76">
        <v>7.4</v>
      </c>
      <c r="R15" s="77" t="s">
        <v>32</v>
      </c>
      <c r="S15" s="77" t="s">
        <v>32</v>
      </c>
      <c r="T15" s="56">
        <f t="shared" si="4"/>
        <v>9.3081761006289315E-2</v>
      </c>
      <c r="U15" s="77" t="s">
        <v>32</v>
      </c>
      <c r="V15" s="113" t="str">
        <f t="shared" ref="V15" si="7">IF(T15&gt;=1,"Выполнено.",IF(T15&lt;1,"Не выполнено.",""))</f>
        <v>Не выполнено.</v>
      </c>
      <c r="W15" s="111" t="s">
        <v>124</v>
      </c>
    </row>
    <row r="16" spans="1:23" ht="326.25" customHeight="1">
      <c r="A16" s="61">
        <v>14</v>
      </c>
      <c r="B16" s="62">
        <v>0</v>
      </c>
      <c r="C16" s="63" t="s">
        <v>52</v>
      </c>
      <c r="D16" s="64" t="s">
        <v>53</v>
      </c>
      <c r="E16" s="62" t="s">
        <v>40</v>
      </c>
      <c r="F16" s="72" t="s">
        <v>41</v>
      </c>
      <c r="G16" s="90">
        <f>1261.07+75.76</f>
        <v>1336.83</v>
      </c>
      <c r="H16" s="90">
        <v>1113.8</v>
      </c>
      <c r="I16" s="78">
        <v>0</v>
      </c>
      <c r="J16" s="78">
        <v>0</v>
      </c>
      <c r="K16" s="54">
        <f t="shared" si="2"/>
        <v>1113.8</v>
      </c>
      <c r="L16" s="214">
        <v>223.03</v>
      </c>
      <c r="M16" s="74">
        <f t="shared" si="3"/>
        <v>1</v>
      </c>
      <c r="N16" s="65" t="s">
        <v>54</v>
      </c>
      <c r="O16" s="62" t="s">
        <v>34</v>
      </c>
      <c r="P16" s="62">
        <v>100</v>
      </c>
      <c r="Q16" s="67">
        <v>99</v>
      </c>
      <c r="R16" s="66" t="s">
        <v>32</v>
      </c>
      <c r="S16" s="66" t="s">
        <v>32</v>
      </c>
      <c r="T16" s="56">
        <f t="shared" si="4"/>
        <v>0.99</v>
      </c>
      <c r="U16" s="66" t="s">
        <v>32</v>
      </c>
      <c r="V16" s="113" t="str">
        <f t="shared" ref="V16" si="8">IF(T16&gt;=1,"Выполнено.",IF(T16&lt;1,"Не выполнено.",""))</f>
        <v>Не выполнено.</v>
      </c>
      <c r="W16" s="111" t="s">
        <v>125</v>
      </c>
    </row>
    <row r="17" spans="1:24" ht="160.5" customHeight="1">
      <c r="A17" s="61">
        <v>14</v>
      </c>
      <c r="B17" s="62">
        <v>0</v>
      </c>
      <c r="C17" s="63" t="s">
        <v>55</v>
      </c>
      <c r="D17" s="64" t="s">
        <v>56</v>
      </c>
      <c r="E17" s="62" t="s">
        <v>44</v>
      </c>
      <c r="F17" s="52" t="s">
        <v>41</v>
      </c>
      <c r="G17" s="125">
        <v>458.32</v>
      </c>
      <c r="H17" s="125">
        <v>458.32</v>
      </c>
      <c r="I17" s="79">
        <v>0</v>
      </c>
      <c r="J17" s="79">
        <v>0</v>
      </c>
      <c r="K17" s="54">
        <f t="shared" si="2"/>
        <v>458.32</v>
      </c>
      <c r="L17" s="80">
        <v>0</v>
      </c>
      <c r="M17" s="74">
        <f t="shared" si="3"/>
        <v>1</v>
      </c>
      <c r="N17" s="65" t="s">
        <v>57</v>
      </c>
      <c r="O17" s="62" t="s">
        <v>34</v>
      </c>
      <c r="P17" s="62">
        <v>100</v>
      </c>
      <c r="Q17" s="67">
        <v>100</v>
      </c>
      <c r="R17" s="66" t="s">
        <v>32</v>
      </c>
      <c r="S17" s="66" t="s">
        <v>32</v>
      </c>
      <c r="T17" s="56">
        <f t="shared" si="4"/>
        <v>1</v>
      </c>
      <c r="U17" s="66" t="s">
        <v>32</v>
      </c>
      <c r="V17" s="113" t="str">
        <f t="shared" ref="V17:V18" si="9">IF(T17&gt;=1,"Выполнено.",IF(T17&lt;1,"Не выполнено.",""))</f>
        <v>Выполнено.</v>
      </c>
      <c r="W17" s="26"/>
    </row>
    <row r="18" spans="1:24" ht="164.25" customHeight="1">
      <c r="A18" s="61">
        <v>14</v>
      </c>
      <c r="B18" s="62">
        <v>0</v>
      </c>
      <c r="C18" s="63" t="s">
        <v>58</v>
      </c>
      <c r="D18" s="64" t="s">
        <v>59</v>
      </c>
      <c r="E18" s="52" t="s">
        <v>44</v>
      </c>
      <c r="F18" s="52" t="s">
        <v>41</v>
      </c>
      <c r="G18" s="212">
        <v>931.79</v>
      </c>
      <c r="H18" s="212">
        <v>915.99</v>
      </c>
      <c r="I18" s="79">
        <v>10</v>
      </c>
      <c r="J18" s="79">
        <v>11.2</v>
      </c>
      <c r="K18" s="54">
        <f t="shared" si="2"/>
        <v>917.19</v>
      </c>
      <c r="L18" s="55">
        <v>0</v>
      </c>
      <c r="M18" s="74">
        <f t="shared" si="3"/>
        <v>0.9843312334324259</v>
      </c>
      <c r="N18" s="64" t="s">
        <v>60</v>
      </c>
      <c r="O18" s="62" t="s">
        <v>34</v>
      </c>
      <c r="P18" s="62">
        <v>100</v>
      </c>
      <c r="Q18" s="67">
        <v>100</v>
      </c>
      <c r="R18" s="66" t="s">
        <v>32</v>
      </c>
      <c r="S18" s="66" t="s">
        <v>32</v>
      </c>
      <c r="T18" s="56">
        <f t="shared" si="4"/>
        <v>1</v>
      </c>
      <c r="U18" s="66" t="s">
        <v>32</v>
      </c>
      <c r="V18" s="113" t="str">
        <f t="shared" si="9"/>
        <v>Выполнено.</v>
      </c>
      <c r="W18" s="26"/>
    </row>
    <row r="19" spans="1:24" ht="187.5" customHeight="1">
      <c r="A19" s="61">
        <v>14</v>
      </c>
      <c r="B19" s="62">
        <v>0</v>
      </c>
      <c r="C19" s="63" t="s">
        <v>61</v>
      </c>
      <c r="D19" s="64" t="s">
        <v>62</v>
      </c>
      <c r="E19" s="52" t="s">
        <v>63</v>
      </c>
      <c r="F19" s="52" t="s">
        <v>41</v>
      </c>
      <c r="G19" s="78">
        <v>0</v>
      </c>
      <c r="H19" s="78">
        <v>0</v>
      </c>
      <c r="I19" s="78">
        <v>0</v>
      </c>
      <c r="J19" s="78">
        <v>0</v>
      </c>
      <c r="K19" s="54">
        <f t="shared" si="2"/>
        <v>0</v>
      </c>
      <c r="L19" s="55">
        <v>0</v>
      </c>
      <c r="M19" s="74" t="e">
        <f t="shared" si="3"/>
        <v>#DIV/0!</v>
      </c>
      <c r="N19" s="64" t="s">
        <v>64</v>
      </c>
      <c r="O19" s="62" t="s">
        <v>34</v>
      </c>
      <c r="P19" s="62">
        <v>43</v>
      </c>
      <c r="Q19" s="67">
        <v>35.61</v>
      </c>
      <c r="R19" s="66" t="s">
        <v>32</v>
      </c>
      <c r="S19" s="66" t="s">
        <v>32</v>
      </c>
      <c r="T19" s="56">
        <f t="shared" si="4"/>
        <v>0.82813953488372094</v>
      </c>
      <c r="U19" s="66" t="s">
        <v>32</v>
      </c>
      <c r="V19" s="113" t="str">
        <f t="shared" ref="V19" si="10">IF(T19&gt;=1,"Выполнено.",IF(T19&lt;1,"Не выполнено.",""))</f>
        <v>Не выполнено.</v>
      </c>
      <c r="W19" s="111" t="s">
        <v>126</v>
      </c>
    </row>
    <row r="20" spans="1:24" ht="195.75" customHeight="1">
      <c r="A20" s="61">
        <v>14</v>
      </c>
      <c r="B20" s="62">
        <v>0</v>
      </c>
      <c r="C20" s="63" t="s">
        <v>65</v>
      </c>
      <c r="D20" s="64" t="s">
        <v>66</v>
      </c>
      <c r="E20" s="52" t="s">
        <v>67</v>
      </c>
      <c r="F20" s="52" t="s">
        <v>41</v>
      </c>
      <c r="G20" s="125">
        <v>0</v>
      </c>
      <c r="H20" s="79">
        <v>0</v>
      </c>
      <c r="I20" s="79">
        <v>0</v>
      </c>
      <c r="J20" s="79">
        <v>0</v>
      </c>
      <c r="K20" s="54">
        <f t="shared" si="2"/>
        <v>0</v>
      </c>
      <c r="L20" s="55">
        <v>0</v>
      </c>
      <c r="M20" s="56" t="e">
        <f t="shared" si="3"/>
        <v>#DIV/0!</v>
      </c>
      <c r="N20" s="64" t="s">
        <v>68</v>
      </c>
      <c r="O20" s="62" t="s">
        <v>34</v>
      </c>
      <c r="P20" s="62">
        <v>99</v>
      </c>
      <c r="Q20" s="46">
        <v>90.6</v>
      </c>
      <c r="R20" s="66" t="s">
        <v>32</v>
      </c>
      <c r="S20" s="66" t="s">
        <v>32</v>
      </c>
      <c r="T20" s="56">
        <f>IF((Q20/P20)&lt;1,Q20/P20,1)</f>
        <v>0.91515151515151505</v>
      </c>
      <c r="U20" s="66" t="s">
        <v>32</v>
      </c>
      <c r="V20" s="113" t="str">
        <f t="shared" ref="V20" si="11">IF(T20&gt;=1,"Выполнено.",IF(T20&lt;1,"Не выполнено.",""))</f>
        <v>Не выполнено.</v>
      </c>
      <c r="W20" s="111" t="s">
        <v>127</v>
      </c>
    </row>
    <row r="21" spans="1:24" ht="164.25" customHeight="1">
      <c r="A21" s="61">
        <v>14</v>
      </c>
      <c r="B21" s="62">
        <v>0</v>
      </c>
      <c r="C21" s="63" t="s">
        <v>69</v>
      </c>
      <c r="D21" s="64" t="s">
        <v>70</v>
      </c>
      <c r="E21" s="52" t="s">
        <v>44</v>
      </c>
      <c r="F21" s="52" t="s">
        <v>41</v>
      </c>
      <c r="G21" s="212">
        <v>1288.97</v>
      </c>
      <c r="H21" s="213">
        <v>914.48</v>
      </c>
      <c r="I21" s="82">
        <v>28.97</v>
      </c>
      <c r="J21" s="81">
        <v>124.95</v>
      </c>
      <c r="K21" s="54">
        <f t="shared" si="2"/>
        <v>1010.46</v>
      </c>
      <c r="L21" s="55">
        <v>0</v>
      </c>
      <c r="M21" s="74">
        <f t="shared" si="3"/>
        <v>0.78392825279098821</v>
      </c>
      <c r="N21" s="64" t="s">
        <v>71</v>
      </c>
      <c r="O21" s="62" t="s">
        <v>34</v>
      </c>
      <c r="P21" s="62">
        <v>60</v>
      </c>
      <c r="Q21" s="46">
        <v>88.29</v>
      </c>
      <c r="R21" s="66" t="s">
        <v>32</v>
      </c>
      <c r="S21" s="66" t="s">
        <v>32</v>
      </c>
      <c r="T21" s="56">
        <f t="shared" si="4"/>
        <v>1</v>
      </c>
      <c r="U21" s="66" t="s">
        <v>32</v>
      </c>
      <c r="V21" s="113" t="str">
        <f t="shared" ref="V21" si="12">IF(T21&gt;=1,"Выполнено.",IF(T21&lt;1,"Не выполнено.",""))</f>
        <v>Выполнено.</v>
      </c>
      <c r="W21" s="26"/>
    </row>
    <row r="22" spans="1:24" ht="321" customHeight="1">
      <c r="A22" s="61">
        <v>14</v>
      </c>
      <c r="B22" s="62">
        <v>0</v>
      </c>
      <c r="C22" s="63" t="s">
        <v>72</v>
      </c>
      <c r="D22" s="64" t="s">
        <v>73</v>
      </c>
      <c r="E22" s="52" t="s">
        <v>40</v>
      </c>
      <c r="F22" s="52" t="s">
        <v>41</v>
      </c>
      <c r="G22" s="78">
        <v>0</v>
      </c>
      <c r="H22" s="82">
        <v>0</v>
      </c>
      <c r="I22" s="82">
        <v>0</v>
      </c>
      <c r="J22" s="82">
        <v>0</v>
      </c>
      <c r="K22" s="54">
        <f t="shared" si="2"/>
        <v>0</v>
      </c>
      <c r="L22" s="55">
        <v>0</v>
      </c>
      <c r="M22" s="103" t="e">
        <f t="shared" si="3"/>
        <v>#DIV/0!</v>
      </c>
      <c r="N22" s="64" t="s">
        <v>74</v>
      </c>
      <c r="O22" s="62" t="s">
        <v>34</v>
      </c>
      <c r="P22" s="62">
        <v>100</v>
      </c>
      <c r="Q22" s="67">
        <v>47.36</v>
      </c>
      <c r="R22" s="66" t="s">
        <v>32</v>
      </c>
      <c r="S22" s="66" t="s">
        <v>32</v>
      </c>
      <c r="T22" s="56">
        <f t="shared" si="4"/>
        <v>0.47360000000000002</v>
      </c>
      <c r="U22" s="66" t="s">
        <v>32</v>
      </c>
      <c r="V22" s="113" t="str">
        <f t="shared" ref="V22" si="13">IF(T22&gt;=1,"Выполнено.",IF(T22&lt;1,"Не выполнено.",""))</f>
        <v>Не выполнено.</v>
      </c>
      <c r="W22" s="122" t="s">
        <v>123</v>
      </c>
    </row>
    <row r="23" spans="1:24" ht="330" customHeight="1">
      <c r="A23" s="83">
        <v>14</v>
      </c>
      <c r="B23" s="91">
        <v>0</v>
      </c>
      <c r="C23" s="84" t="s">
        <v>94</v>
      </c>
      <c r="D23" s="88" t="s">
        <v>97</v>
      </c>
      <c r="E23" s="89" t="s">
        <v>98</v>
      </c>
      <c r="F23" s="114" t="s">
        <v>41</v>
      </c>
      <c r="G23" s="115">
        <v>0</v>
      </c>
      <c r="H23" s="116">
        <v>0</v>
      </c>
      <c r="I23" s="116">
        <v>0</v>
      </c>
      <c r="J23" s="116">
        <v>0</v>
      </c>
      <c r="K23" s="117">
        <f t="shared" si="2"/>
        <v>0</v>
      </c>
      <c r="L23" s="118">
        <v>0</v>
      </c>
      <c r="M23" s="119" t="e">
        <f t="shared" si="3"/>
        <v>#DIV/0!</v>
      </c>
      <c r="N23" s="88" t="s">
        <v>101</v>
      </c>
      <c r="O23" s="91" t="s">
        <v>102</v>
      </c>
      <c r="P23" s="91">
        <v>0</v>
      </c>
      <c r="Q23" s="92">
        <v>0</v>
      </c>
      <c r="R23" s="86" t="s">
        <v>32</v>
      </c>
      <c r="S23" s="86" t="s">
        <v>32</v>
      </c>
      <c r="T23" s="87" t="s">
        <v>32</v>
      </c>
      <c r="U23" s="86" t="s">
        <v>32</v>
      </c>
      <c r="V23" s="120" t="s">
        <v>93</v>
      </c>
      <c r="W23" s="121"/>
      <c r="X23" s="28"/>
    </row>
    <row r="24" spans="1:24" ht="327" customHeight="1">
      <c r="A24" s="61">
        <v>14</v>
      </c>
      <c r="B24" s="62">
        <v>0</v>
      </c>
      <c r="C24" s="63" t="s">
        <v>95</v>
      </c>
      <c r="D24" s="88" t="s">
        <v>99</v>
      </c>
      <c r="E24" s="89" t="s">
        <v>98</v>
      </c>
      <c r="F24" s="72" t="s">
        <v>41</v>
      </c>
      <c r="G24" s="90">
        <v>6489</v>
      </c>
      <c r="H24" s="210">
        <v>6439.03</v>
      </c>
      <c r="I24" s="210">
        <v>77.28</v>
      </c>
      <c r="J24" s="210">
        <v>17.579999999999998</v>
      </c>
      <c r="K24" s="117">
        <f t="shared" si="2"/>
        <v>6379.33</v>
      </c>
      <c r="L24" s="209">
        <v>0</v>
      </c>
      <c r="M24" s="74">
        <f t="shared" si="3"/>
        <v>0.98309909076899371</v>
      </c>
      <c r="N24" s="88" t="s">
        <v>103</v>
      </c>
      <c r="O24" s="62" t="s">
        <v>34</v>
      </c>
      <c r="P24" s="91">
        <v>100</v>
      </c>
      <c r="Q24" s="92">
        <v>100</v>
      </c>
      <c r="R24" s="66" t="s">
        <v>32</v>
      </c>
      <c r="S24" s="66" t="s">
        <v>32</v>
      </c>
      <c r="T24" s="56">
        <f>IF((Q24/P24)&lt;1,Q24/P24,1)</f>
        <v>1</v>
      </c>
      <c r="U24" s="66" t="s">
        <v>32</v>
      </c>
      <c r="V24" s="24" t="str">
        <f t="shared" ref="V24:V25" si="14">IF(T24&gt;=1,"Выполнено.",IF(T24&lt;1,"Не выполнено.",""))</f>
        <v>Выполнено.</v>
      </c>
      <c r="W24" s="26"/>
      <c r="X24" s="28"/>
    </row>
    <row r="25" spans="1:24" ht="335.25" customHeight="1">
      <c r="A25" s="61">
        <v>14</v>
      </c>
      <c r="B25" s="62">
        <v>0</v>
      </c>
      <c r="C25" s="63" t="s">
        <v>96</v>
      </c>
      <c r="D25" s="88" t="s">
        <v>100</v>
      </c>
      <c r="E25" s="89" t="s">
        <v>98</v>
      </c>
      <c r="F25" s="72" t="s">
        <v>41</v>
      </c>
      <c r="G25" s="90">
        <v>200</v>
      </c>
      <c r="H25" s="210">
        <v>200</v>
      </c>
      <c r="I25" s="85">
        <v>0</v>
      </c>
      <c r="J25" s="85">
        <v>0</v>
      </c>
      <c r="K25" s="54">
        <f t="shared" si="2"/>
        <v>200</v>
      </c>
      <c r="L25" s="209">
        <v>0</v>
      </c>
      <c r="M25" s="74">
        <f t="shared" si="3"/>
        <v>1</v>
      </c>
      <c r="N25" s="88" t="s">
        <v>104</v>
      </c>
      <c r="O25" s="91" t="s">
        <v>105</v>
      </c>
      <c r="P25" s="91">
        <v>5</v>
      </c>
      <c r="Q25" s="92">
        <v>5</v>
      </c>
      <c r="R25" s="66" t="s">
        <v>32</v>
      </c>
      <c r="S25" s="66" t="s">
        <v>32</v>
      </c>
      <c r="T25" s="56">
        <f>IF((Q25/P25)&lt;1,Q25/P25,1)</f>
        <v>1</v>
      </c>
      <c r="U25" s="66" t="s">
        <v>32</v>
      </c>
      <c r="V25" s="24" t="str">
        <f t="shared" si="14"/>
        <v>Выполнено.</v>
      </c>
      <c r="W25" s="26"/>
      <c r="X25" s="28"/>
    </row>
    <row r="26" spans="1:24" ht="15" customHeight="1">
      <c r="A26" s="178" t="s">
        <v>75</v>
      </c>
      <c r="B26" s="178"/>
      <c r="C26" s="178"/>
      <c r="D26" s="178"/>
      <c r="E26" s="178"/>
      <c r="F26" s="178"/>
      <c r="G26" s="179"/>
      <c r="H26" s="179"/>
      <c r="I26" s="179"/>
      <c r="J26" s="179"/>
      <c r="K26" s="179"/>
      <c r="L26" s="179"/>
      <c r="M26" s="179"/>
      <c r="N26" s="93"/>
      <c r="O26" s="94"/>
      <c r="P26" s="95"/>
      <c r="Q26" s="95"/>
      <c r="R26" s="95"/>
      <c r="S26" s="95"/>
      <c r="T26" s="94"/>
      <c r="U26" s="94"/>
      <c r="V26" s="136"/>
      <c r="W26" s="136"/>
    </row>
    <row r="27" spans="1:24" ht="23.25" customHeight="1">
      <c r="A27" s="174" t="s">
        <v>76</v>
      </c>
      <c r="B27" s="174"/>
      <c r="C27" s="174"/>
      <c r="D27" s="174"/>
      <c r="E27" s="174"/>
      <c r="F27" s="174"/>
      <c r="G27" s="96">
        <f t="shared" ref="G27:L27" si="15">G28+G34</f>
        <v>11567.65</v>
      </c>
      <c r="H27" s="96">
        <f t="shared" si="15"/>
        <v>10767.89</v>
      </c>
      <c r="I27" s="96">
        <f t="shared" si="15"/>
        <v>116.25</v>
      </c>
      <c r="J27" s="96">
        <f t="shared" si="15"/>
        <v>153.73000000000002</v>
      </c>
      <c r="K27" s="96">
        <f t="shared" si="15"/>
        <v>10805.369999999999</v>
      </c>
      <c r="L27" s="96">
        <f t="shared" si="15"/>
        <v>359.5</v>
      </c>
      <c r="M27" s="97">
        <f t="shared" si="3"/>
        <v>0.96406365011174899</v>
      </c>
      <c r="N27" s="175" t="s">
        <v>77</v>
      </c>
      <c r="O27" s="175"/>
      <c r="P27" s="175"/>
      <c r="Q27" s="175"/>
      <c r="R27" s="176">
        <f>SUM(R8,R10)</f>
        <v>1.3273298429319371</v>
      </c>
      <c r="S27" s="177"/>
      <c r="T27" s="173" t="s">
        <v>32</v>
      </c>
      <c r="U27" s="173"/>
      <c r="V27" s="137" t="s">
        <v>32</v>
      </c>
      <c r="W27" s="137"/>
    </row>
    <row r="28" spans="1:24" ht="34.5" customHeight="1">
      <c r="A28" s="174" t="s">
        <v>78</v>
      </c>
      <c r="B28" s="174"/>
      <c r="C28" s="174"/>
      <c r="D28" s="174"/>
      <c r="E28" s="174"/>
      <c r="F28" s="174"/>
      <c r="G28" s="98">
        <f t="shared" ref="G28:L28" si="16">SUM(G30:G33)</f>
        <v>11567.65</v>
      </c>
      <c r="H28" s="98">
        <f t="shared" si="16"/>
        <v>10767.89</v>
      </c>
      <c r="I28" s="98">
        <f t="shared" si="16"/>
        <v>116.25</v>
      </c>
      <c r="J28" s="98">
        <f t="shared" si="16"/>
        <v>153.73000000000002</v>
      </c>
      <c r="K28" s="98">
        <f t="shared" si="16"/>
        <v>10805.369999999999</v>
      </c>
      <c r="L28" s="98">
        <f t="shared" si="16"/>
        <v>359.5</v>
      </c>
      <c r="M28" s="99" t="s">
        <v>32</v>
      </c>
      <c r="N28" s="175" t="s">
        <v>79</v>
      </c>
      <c r="O28" s="175"/>
      <c r="P28" s="175"/>
      <c r="Q28" s="175"/>
      <c r="R28" s="180">
        <v>2</v>
      </c>
      <c r="S28" s="181"/>
      <c r="T28" s="173" t="s">
        <v>32</v>
      </c>
      <c r="U28" s="173"/>
      <c r="V28" s="137" t="s">
        <v>32</v>
      </c>
      <c r="W28" s="137"/>
    </row>
    <row r="29" spans="1:24" ht="23.25" customHeight="1">
      <c r="A29" s="174" t="s">
        <v>80</v>
      </c>
      <c r="B29" s="174"/>
      <c r="C29" s="174"/>
      <c r="D29" s="174"/>
      <c r="E29" s="174"/>
      <c r="F29" s="174"/>
      <c r="G29" s="100"/>
      <c r="H29" s="100"/>
      <c r="I29" s="100"/>
      <c r="J29" s="100"/>
      <c r="K29" s="101"/>
      <c r="L29" s="101"/>
      <c r="M29" s="99" t="s">
        <v>32</v>
      </c>
      <c r="N29" s="187" t="s">
        <v>81</v>
      </c>
      <c r="O29" s="187"/>
      <c r="P29" s="187"/>
      <c r="Q29" s="187"/>
      <c r="R29" s="188">
        <f>R27/R28</f>
        <v>0.66366492146596856</v>
      </c>
      <c r="S29" s="189"/>
      <c r="T29" s="173" t="s">
        <v>32</v>
      </c>
      <c r="U29" s="173"/>
      <c r="V29" s="137" t="s">
        <v>32</v>
      </c>
      <c r="W29" s="137"/>
    </row>
    <row r="30" spans="1:24" ht="21" customHeight="1">
      <c r="A30" s="174" t="s">
        <v>82</v>
      </c>
      <c r="B30" s="174"/>
      <c r="C30" s="174"/>
      <c r="D30" s="174"/>
      <c r="E30" s="174"/>
      <c r="F30" s="174"/>
      <c r="G30" s="98">
        <f>SUM(G13:G25)</f>
        <v>11567.65</v>
      </c>
      <c r="H30" s="98">
        <f t="shared" ref="H30:L30" si="17">SUM(H13:H25)</f>
        <v>10767.89</v>
      </c>
      <c r="I30" s="98">
        <f t="shared" si="17"/>
        <v>116.25</v>
      </c>
      <c r="J30" s="98">
        <f t="shared" si="17"/>
        <v>153.73000000000002</v>
      </c>
      <c r="K30" s="98">
        <f t="shared" si="17"/>
        <v>10805.369999999999</v>
      </c>
      <c r="L30" s="98">
        <f t="shared" si="17"/>
        <v>359.5</v>
      </c>
      <c r="M30" s="99" t="s">
        <v>32</v>
      </c>
      <c r="N30" s="187"/>
      <c r="O30" s="187"/>
      <c r="P30" s="187"/>
      <c r="Q30" s="187"/>
      <c r="R30" s="190"/>
      <c r="S30" s="191"/>
      <c r="T30" s="173"/>
      <c r="U30" s="173"/>
      <c r="V30" s="137"/>
      <c r="W30" s="137"/>
    </row>
    <row r="31" spans="1:24" ht="24.75" customHeight="1">
      <c r="A31" s="174" t="s">
        <v>83</v>
      </c>
      <c r="B31" s="174"/>
      <c r="C31" s="174"/>
      <c r="D31" s="174"/>
      <c r="E31" s="174"/>
      <c r="F31" s="174"/>
      <c r="G31" s="98">
        <v>0</v>
      </c>
      <c r="H31" s="98">
        <v>0</v>
      </c>
      <c r="I31" s="98">
        <v>0</v>
      </c>
      <c r="J31" s="98">
        <v>0</v>
      </c>
      <c r="K31" s="102">
        <v>0</v>
      </c>
      <c r="L31" s="102">
        <v>0</v>
      </c>
      <c r="M31" s="99" t="s">
        <v>32</v>
      </c>
      <c r="N31" s="187"/>
      <c r="O31" s="187"/>
      <c r="P31" s="187"/>
      <c r="Q31" s="187"/>
      <c r="R31" s="192"/>
      <c r="S31" s="193"/>
      <c r="T31" s="173"/>
      <c r="U31" s="173"/>
      <c r="V31" s="137"/>
      <c r="W31" s="137"/>
    </row>
    <row r="32" spans="1:24" ht="26.25" customHeight="1">
      <c r="A32" s="174" t="s">
        <v>84</v>
      </c>
      <c r="B32" s="174"/>
      <c r="C32" s="174"/>
      <c r="D32" s="174"/>
      <c r="E32" s="174"/>
      <c r="F32" s="174"/>
      <c r="G32" s="98">
        <v>0</v>
      </c>
      <c r="H32" s="98">
        <v>0</v>
      </c>
      <c r="I32" s="98">
        <v>0</v>
      </c>
      <c r="J32" s="98">
        <v>0</v>
      </c>
      <c r="K32" s="98">
        <v>0</v>
      </c>
      <c r="L32" s="98">
        <v>0</v>
      </c>
      <c r="M32" s="99" t="s">
        <v>32</v>
      </c>
      <c r="N32" s="182" t="s">
        <v>85</v>
      </c>
      <c r="O32" s="182"/>
      <c r="P32" s="182"/>
      <c r="Q32" s="182"/>
      <c r="R32" s="183" t="s">
        <v>32</v>
      </c>
      <c r="S32" s="184"/>
      <c r="T32" s="185">
        <f>SUM(T13:T25)</f>
        <v>9.7621527768924068</v>
      </c>
      <c r="U32" s="185"/>
      <c r="V32" s="156" t="s">
        <v>32</v>
      </c>
      <c r="W32" s="156"/>
    </row>
    <row r="33" spans="1:23" ht="32.25" customHeight="1">
      <c r="A33" s="174" t="s">
        <v>86</v>
      </c>
      <c r="B33" s="174"/>
      <c r="C33" s="174"/>
      <c r="D33" s="174"/>
      <c r="E33" s="174"/>
      <c r="F33" s="174"/>
      <c r="G33" s="98">
        <v>0</v>
      </c>
      <c r="H33" s="98">
        <v>0</v>
      </c>
      <c r="I33" s="98">
        <v>0</v>
      </c>
      <c r="J33" s="98">
        <v>0</v>
      </c>
      <c r="K33" s="102">
        <v>0</v>
      </c>
      <c r="L33" s="102">
        <v>0</v>
      </c>
      <c r="M33" s="99" t="s">
        <v>32</v>
      </c>
      <c r="N33" s="182" t="s">
        <v>87</v>
      </c>
      <c r="O33" s="182"/>
      <c r="P33" s="182"/>
      <c r="Q33" s="182"/>
      <c r="R33" s="183" t="s">
        <v>32</v>
      </c>
      <c r="S33" s="184"/>
      <c r="T33" s="195">
        <v>12</v>
      </c>
      <c r="U33" s="195"/>
      <c r="V33" s="156" t="s">
        <v>32</v>
      </c>
      <c r="W33" s="156"/>
    </row>
    <row r="34" spans="1:23" ht="15" customHeight="1">
      <c r="A34" s="174" t="s">
        <v>88</v>
      </c>
      <c r="B34" s="174"/>
      <c r="C34" s="174"/>
      <c r="D34" s="174"/>
      <c r="E34" s="174"/>
      <c r="F34" s="174"/>
      <c r="G34" s="98">
        <v>0</v>
      </c>
      <c r="H34" s="98">
        <v>0</v>
      </c>
      <c r="I34" s="98">
        <v>0</v>
      </c>
      <c r="J34" s="98">
        <v>0</v>
      </c>
      <c r="K34" s="102">
        <v>0</v>
      </c>
      <c r="L34" s="102">
        <v>0</v>
      </c>
      <c r="M34" s="99" t="s">
        <v>32</v>
      </c>
      <c r="N34" s="204" t="s">
        <v>89</v>
      </c>
      <c r="O34" s="204"/>
      <c r="P34" s="204"/>
      <c r="Q34" s="204"/>
      <c r="R34" s="205" t="s">
        <v>32</v>
      </c>
      <c r="S34" s="206"/>
      <c r="T34" s="186">
        <f>T32/T33</f>
        <v>0.81351273140770053</v>
      </c>
      <c r="U34" s="186"/>
      <c r="V34" s="156" t="s">
        <v>32</v>
      </c>
      <c r="W34" s="156"/>
    </row>
    <row r="35" spans="1:23" ht="15.75">
      <c r="A35" s="197"/>
      <c r="B35" s="197"/>
      <c r="C35" s="197"/>
      <c r="D35" s="197"/>
      <c r="E35" s="197"/>
      <c r="F35" s="197"/>
      <c r="G35" s="100"/>
      <c r="H35" s="100"/>
      <c r="I35" s="100"/>
      <c r="J35" s="100"/>
      <c r="K35" s="101"/>
      <c r="L35" s="101"/>
      <c r="M35" s="101"/>
      <c r="N35" s="204"/>
      <c r="O35" s="204"/>
      <c r="P35" s="204"/>
      <c r="Q35" s="204"/>
      <c r="R35" s="207"/>
      <c r="S35" s="208"/>
      <c r="T35" s="186"/>
      <c r="U35" s="186"/>
      <c r="V35" s="156"/>
      <c r="W35" s="156"/>
    </row>
    <row r="36" spans="1:23" ht="36.75" customHeight="1">
      <c r="A36" s="198"/>
      <c r="B36" s="198"/>
      <c r="C36" s="198"/>
      <c r="D36" s="198"/>
      <c r="E36" s="198"/>
      <c r="F36" s="198"/>
      <c r="G36" s="100"/>
      <c r="H36" s="100"/>
      <c r="I36" s="100"/>
      <c r="J36" s="100"/>
      <c r="K36" s="101"/>
      <c r="L36" s="101"/>
      <c r="M36" s="101"/>
      <c r="N36" s="199" t="s">
        <v>90</v>
      </c>
      <c r="O36" s="199"/>
      <c r="P36" s="199"/>
      <c r="Q36" s="199"/>
      <c r="R36" s="200">
        <f>0.5*R29+0.3*T34+0.2*M27</f>
        <v>0.76869901017764419</v>
      </c>
      <c r="S36" s="201"/>
      <c r="T36" s="201"/>
      <c r="U36" s="202"/>
      <c r="V36" s="135" t="s">
        <v>32</v>
      </c>
      <c r="W36" s="135"/>
    </row>
    <row r="37" spans="1:23" ht="26.25" customHeight="1">
      <c r="A37" s="198"/>
      <c r="B37" s="198"/>
      <c r="C37" s="198"/>
      <c r="D37" s="198"/>
      <c r="E37" s="198"/>
      <c r="F37" s="198"/>
      <c r="G37" s="100"/>
      <c r="H37" s="100"/>
      <c r="I37" s="100"/>
      <c r="J37" s="100"/>
      <c r="K37" s="104"/>
      <c r="L37" s="104"/>
      <c r="M37" s="104"/>
      <c r="N37" s="199" t="s">
        <v>117</v>
      </c>
      <c r="O37" s="199"/>
      <c r="P37" s="199"/>
      <c r="Q37" s="199"/>
      <c r="R37" s="203" t="str">
        <f>IF(R36&gt;=0.95,"Высокая эффективность",IF(AND(R36&lt;0.95,R36&gt;=0.8),"Средняя эффективность",IF(AND(R36&lt;0.8,R36&gt;=0.7),"Эффективность удовлетворительная",IF(R36&lt;0.7,"Эффективность неудовлетворительная",""))))</f>
        <v>Эффективность удовлетворительная</v>
      </c>
      <c r="S37" s="203"/>
      <c r="T37" s="203"/>
      <c r="U37" s="203"/>
      <c r="V37" s="135" t="s">
        <v>32</v>
      </c>
      <c r="W37" s="135"/>
    </row>
    <row r="38" spans="1:23" ht="15.75">
      <c r="A38" s="105"/>
      <c r="B38" s="196"/>
      <c r="C38" s="196"/>
      <c r="D38" s="106"/>
      <c r="E38" s="105"/>
      <c r="F38" s="105"/>
      <c r="G38" s="105"/>
      <c r="H38" s="105"/>
      <c r="I38" s="105"/>
      <c r="J38" s="105"/>
      <c r="K38" s="105"/>
      <c r="L38" s="105"/>
      <c r="M38" s="101"/>
      <c r="N38" s="106"/>
      <c r="O38" s="105"/>
      <c r="P38" s="105"/>
      <c r="Q38" s="107"/>
      <c r="R38" s="107"/>
      <c r="S38" s="107"/>
      <c r="T38" s="107"/>
      <c r="U38" s="105"/>
      <c r="V38" s="194"/>
      <c r="W38" s="194"/>
    </row>
    <row r="39" spans="1:23" ht="15.75">
      <c r="A39" s="8"/>
      <c r="B39" s="8"/>
      <c r="C39" s="8"/>
      <c r="D39" s="9"/>
      <c r="E39" s="8"/>
      <c r="F39" s="8"/>
      <c r="G39" s="8"/>
      <c r="H39" s="8"/>
      <c r="I39" s="8"/>
      <c r="J39" s="8"/>
      <c r="K39" s="8"/>
      <c r="L39" s="8"/>
      <c r="M39" s="8"/>
      <c r="N39" s="9"/>
      <c r="O39" s="8"/>
      <c r="P39" s="8"/>
      <c r="Q39" s="8"/>
      <c r="R39" s="8"/>
      <c r="S39" s="8"/>
      <c r="T39" s="8"/>
      <c r="U39" s="8"/>
      <c r="V39" s="27"/>
    </row>
    <row r="40" spans="1:23" ht="15.75">
      <c r="A40" s="10"/>
      <c r="B40" s="10"/>
      <c r="C40" s="10"/>
      <c r="D40" s="11"/>
      <c r="E40" s="10"/>
      <c r="F40" s="10"/>
      <c r="G40" s="10"/>
      <c r="H40" s="10"/>
      <c r="I40" s="10"/>
      <c r="J40" s="10"/>
      <c r="K40" s="10"/>
      <c r="L40" s="10"/>
      <c r="M40" s="12"/>
      <c r="N40" s="11"/>
      <c r="O40" s="10"/>
      <c r="P40" s="10"/>
      <c r="Q40" s="10"/>
      <c r="R40" s="10"/>
      <c r="S40" s="10"/>
      <c r="T40" s="10"/>
      <c r="U40" s="3"/>
      <c r="V40" s="3"/>
    </row>
    <row r="41" spans="1:23" ht="15.75">
      <c r="A41" s="13"/>
      <c r="B41" s="13"/>
      <c r="C41" s="13"/>
      <c r="D41" s="14"/>
      <c r="E41" s="13"/>
      <c r="F41" s="13"/>
      <c r="G41" s="13"/>
      <c r="H41" s="13"/>
      <c r="I41" s="13"/>
      <c r="J41" s="13"/>
      <c r="K41" s="13"/>
      <c r="L41" s="13"/>
      <c r="M41" s="15"/>
      <c r="N41" s="14"/>
      <c r="O41" s="13"/>
      <c r="P41" s="13"/>
      <c r="Q41" s="13"/>
      <c r="R41" s="13"/>
      <c r="S41" s="13"/>
      <c r="T41" s="13"/>
      <c r="U41" s="13"/>
      <c r="V41" s="13"/>
    </row>
    <row r="42" spans="1:23" ht="15.75">
      <c r="A42" s="13"/>
      <c r="B42" s="13"/>
      <c r="C42" s="13"/>
      <c r="D42" s="14"/>
      <c r="E42" s="13"/>
      <c r="F42" s="13"/>
      <c r="G42" s="13"/>
      <c r="H42" s="13"/>
      <c r="I42" s="13"/>
      <c r="J42" s="13"/>
      <c r="K42" s="13"/>
      <c r="L42" s="13"/>
      <c r="M42" s="15"/>
      <c r="N42" s="14"/>
      <c r="O42" s="13"/>
      <c r="P42" s="13"/>
      <c r="Q42" s="13"/>
      <c r="R42" s="13"/>
      <c r="S42" s="13"/>
      <c r="T42" s="13"/>
      <c r="U42" s="13"/>
      <c r="V42" s="13"/>
    </row>
  </sheetData>
  <sheetProtection password="CB6B" sheet="1" objects="1" scenarios="1" formatCells="0" formatColumns="0" formatRows="0"/>
  <mergeCells count="76">
    <mergeCell ref="V38:W38"/>
    <mergeCell ref="A33:F33"/>
    <mergeCell ref="N33:Q33"/>
    <mergeCell ref="R33:S33"/>
    <mergeCell ref="T33:U33"/>
    <mergeCell ref="B38:C38"/>
    <mergeCell ref="A35:F35"/>
    <mergeCell ref="A36:F36"/>
    <mergeCell ref="N36:Q36"/>
    <mergeCell ref="R36:U36"/>
    <mergeCell ref="A37:F37"/>
    <mergeCell ref="N37:Q37"/>
    <mergeCell ref="R37:U37"/>
    <mergeCell ref="A34:F34"/>
    <mergeCell ref="N34:Q35"/>
    <mergeCell ref="R34:S35"/>
    <mergeCell ref="T34:U35"/>
    <mergeCell ref="A29:F29"/>
    <mergeCell ref="N29:Q31"/>
    <mergeCell ref="R29:S31"/>
    <mergeCell ref="T29:U31"/>
    <mergeCell ref="A30:F30"/>
    <mergeCell ref="A31:F31"/>
    <mergeCell ref="V29:W31"/>
    <mergeCell ref="A32:F32"/>
    <mergeCell ref="N32:Q32"/>
    <mergeCell ref="R32:S32"/>
    <mergeCell ref="T32:U32"/>
    <mergeCell ref="A26:F26"/>
    <mergeCell ref="G26:M26"/>
    <mergeCell ref="A28:F28"/>
    <mergeCell ref="N28:Q28"/>
    <mergeCell ref="R28:S28"/>
    <mergeCell ref="T28:U28"/>
    <mergeCell ref="A27:F27"/>
    <mergeCell ref="N27:Q27"/>
    <mergeCell ref="R27:S27"/>
    <mergeCell ref="T27:U27"/>
    <mergeCell ref="J4:J5"/>
    <mergeCell ref="D7:M7"/>
    <mergeCell ref="A8:A10"/>
    <mergeCell ref="B8:B10"/>
    <mergeCell ref="C8:C10"/>
    <mergeCell ref="D8:M10"/>
    <mergeCell ref="A1:W1"/>
    <mergeCell ref="V32:W32"/>
    <mergeCell ref="V33:W33"/>
    <mergeCell ref="V34:W35"/>
    <mergeCell ref="V36:W36"/>
    <mergeCell ref="P4:P5"/>
    <mergeCell ref="Q4:Q5"/>
    <mergeCell ref="V3:W5"/>
    <mergeCell ref="V6:W6"/>
    <mergeCell ref="D11:W11"/>
    <mergeCell ref="R4:S4"/>
    <mergeCell ref="A4:A5"/>
    <mergeCell ref="B4:B5"/>
    <mergeCell ref="C4:C5"/>
    <mergeCell ref="G4:G5"/>
    <mergeCell ref="H4:I4"/>
    <mergeCell ref="V37:W37"/>
    <mergeCell ref="V26:W26"/>
    <mergeCell ref="V27:W27"/>
    <mergeCell ref="V28:W28"/>
    <mergeCell ref="A3:C3"/>
    <mergeCell ref="D3:D5"/>
    <mergeCell ref="E3:E5"/>
    <mergeCell ref="F3:F5"/>
    <mergeCell ref="G3:K3"/>
    <mergeCell ref="L3:L5"/>
    <mergeCell ref="M3:M5"/>
    <mergeCell ref="N3:U3"/>
    <mergeCell ref="T4:U4"/>
    <mergeCell ref="K4:K5"/>
    <mergeCell ref="N4:N5"/>
    <mergeCell ref="O4:O5"/>
  </mergeCells>
  <conditionalFormatting sqref="R41:R65537 R26:R29 R33:R34 R36:R38 S37:U37 M27 M13:M14 M23:M25 R3:R10 R12:R22">
    <cfRule type="containsErrors" dxfId="14" priority="20">
      <formula>ISERROR(M3)</formula>
    </cfRule>
  </conditionalFormatting>
  <conditionalFormatting sqref="M20">
    <cfRule type="containsErrors" dxfId="13" priority="19">
      <formula>ISERROR(M3)</formula>
    </cfRule>
  </conditionalFormatting>
  <conditionalFormatting sqref="M12">
    <cfRule type="containsErrors" dxfId="12" priority="17">
      <formula>ISERROR(M3)</formula>
    </cfRule>
  </conditionalFormatting>
  <conditionalFormatting sqref="R37:U37">
    <cfRule type="containsErrors" dxfId="11" priority="16">
      <formula>ISERROR(R37)</formula>
    </cfRule>
  </conditionalFormatting>
  <conditionalFormatting sqref="R37:U37">
    <cfRule type="containsErrors" dxfId="10" priority="15">
      <formula>ISERROR(R37)</formula>
    </cfRule>
  </conditionalFormatting>
  <conditionalFormatting sqref="R13:U25 M12:M25">
    <cfRule type="containsErrors" dxfId="9" priority="14">
      <formula>ISERROR(M12)</formula>
    </cfRule>
  </conditionalFormatting>
  <conditionalFormatting sqref="M20">
    <cfRule type="containsErrors" dxfId="8" priority="12">
      <formula>ISERROR(M12)</formula>
    </cfRule>
  </conditionalFormatting>
  <conditionalFormatting sqref="M27">
    <cfRule type="containsErrors" dxfId="7" priority="10">
      <formula>ISERROR(M27)</formula>
    </cfRule>
  </conditionalFormatting>
  <conditionalFormatting sqref="R7:U10">
    <cfRule type="containsErrors" dxfId="6" priority="9">
      <formula>ISERROR(R7)</formula>
    </cfRule>
  </conditionalFormatting>
  <conditionalFormatting sqref="R32:U35">
    <cfRule type="containsErrors" dxfId="5" priority="7">
      <formula>ISERROR(R32)</formula>
    </cfRule>
  </conditionalFormatting>
  <conditionalFormatting sqref="R27:U31">
    <cfRule type="containsErrors" dxfId="4" priority="6">
      <formula>ISERROR(R27)</formula>
    </cfRule>
  </conditionalFormatting>
  <conditionalFormatting sqref="R36:U37">
    <cfRule type="containsErrors" dxfId="3" priority="5">
      <formula>ISERROR(R36)</formula>
    </cfRule>
  </conditionalFormatting>
  <conditionalFormatting sqref="R23">
    <cfRule type="containsErrors" dxfId="2" priority="3">
      <formula>ISERROR(R23)</formula>
    </cfRule>
  </conditionalFormatting>
  <conditionalFormatting sqref="R24">
    <cfRule type="containsErrors" dxfId="1" priority="2">
      <formula>ISERROR(R24)</formula>
    </cfRule>
  </conditionalFormatting>
  <conditionalFormatting sqref="R25">
    <cfRule type="containsErrors" dxfId="0" priority="1">
      <formula>ISERROR(R25)</formula>
    </cfRule>
  </conditionalFormatting>
  <pageMargins left="0.70866141732283472" right="0.70866141732283472" top="0.74803149606299213" bottom="0.74803149606299213" header="0.31496062992125984" footer="0.31496062992125984"/>
  <pageSetup paperSize="9" scale="30" firstPageNumber="0" orientation="landscape" errors="blank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РИ_Форма 3</vt:lpstr>
      <vt:lpstr>РИ_Форма 1_2024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Сафонов Андрей Владимирович</dc:creator>
  <cp:lastModifiedBy>Сафонов</cp:lastModifiedBy>
  <cp:revision>24</cp:revision>
  <cp:lastPrinted>2025-04-15T12:50:10Z</cp:lastPrinted>
  <dcterms:created xsi:type="dcterms:W3CDTF">2006-09-28T05:33:49Z</dcterms:created>
  <dcterms:modified xsi:type="dcterms:W3CDTF">2025-04-15T13:14:25Z</dcterms:modified>
</cp:coreProperties>
</file>