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B6B" lockStructure="1"/>
  <bookViews>
    <workbookView xWindow="360" yWindow="15" windowWidth="20955" windowHeight="9720" activeTab="1"/>
  </bookViews>
  <sheets>
    <sheet name="ООС_Форма 3" sheetId="1" r:id="rId1"/>
    <sheet name="ООС_Форма 1_2022" sheetId="2" r:id="rId2"/>
  </sheets>
  <calcPr calcId="145621"/>
</workbook>
</file>

<file path=xl/calcChain.xml><?xml version="1.0" encoding="utf-8"?>
<calcChain xmlns="http://schemas.openxmlformats.org/spreadsheetml/2006/main">
  <c r="L122" i="2" l="1"/>
  <c r="K122" i="2"/>
  <c r="J122" i="2"/>
  <c r="I122" i="2"/>
  <c r="H122" i="2"/>
  <c r="G122" i="2"/>
  <c r="T121" i="2"/>
  <c r="L121" i="2"/>
  <c r="K121" i="2"/>
  <c r="J121" i="2"/>
  <c r="I121" i="2"/>
  <c r="H121" i="2"/>
  <c r="G121" i="2"/>
  <c r="L120" i="2"/>
  <c r="K120" i="2"/>
  <c r="J120" i="2"/>
  <c r="I120" i="2"/>
  <c r="H120" i="2"/>
  <c r="G120" i="2"/>
  <c r="L119" i="2"/>
  <c r="K119" i="2"/>
  <c r="J119" i="2"/>
  <c r="I119" i="2"/>
  <c r="H119" i="2"/>
  <c r="G119" i="2"/>
  <c r="R116" i="2"/>
  <c r="L104" i="2"/>
  <c r="J104" i="2"/>
  <c r="I104" i="2"/>
  <c r="H104" i="2"/>
  <c r="G104" i="2"/>
  <c r="L102" i="2"/>
  <c r="J102" i="2"/>
  <c r="I102" i="2"/>
  <c r="H102" i="2"/>
  <c r="G102" i="2"/>
  <c r="L101" i="2"/>
  <c r="J101" i="2"/>
  <c r="I101" i="2"/>
  <c r="H101" i="2"/>
  <c r="G101" i="2"/>
  <c r="Q99" i="2"/>
  <c r="T98" i="2" s="1"/>
  <c r="M98" i="2"/>
  <c r="K98" i="2"/>
  <c r="R97" i="2"/>
  <c r="T96" i="2"/>
  <c r="M96" i="2"/>
  <c r="K96" i="2"/>
  <c r="S95" i="2"/>
  <c r="T94" i="2"/>
  <c r="T93" i="2"/>
  <c r="T92" i="2"/>
  <c r="T91" i="2"/>
  <c r="T90" i="2"/>
  <c r="T89" i="2"/>
  <c r="T88" i="2"/>
  <c r="T87" i="2"/>
  <c r="T86" i="2"/>
  <c r="T84" i="2"/>
  <c r="T83" i="2"/>
  <c r="T81" i="2"/>
  <c r="T80" i="2"/>
  <c r="T79" i="2"/>
  <c r="T78" i="2"/>
  <c r="T106" i="2" s="1"/>
  <c r="T108" i="2" s="1"/>
  <c r="M77" i="2"/>
  <c r="K77" i="2"/>
  <c r="K104" i="2" s="1"/>
  <c r="K102" i="2" s="1"/>
  <c r="K101" i="2" s="1"/>
  <c r="M101" i="2" s="1"/>
  <c r="S75" i="2"/>
  <c r="R74" i="2"/>
  <c r="R101" i="2" s="1"/>
  <c r="R103" i="2" s="1"/>
  <c r="R111" i="2" s="1"/>
  <c r="R112" i="2" s="1"/>
  <c r="L63" i="2"/>
  <c r="L61" i="2" s="1"/>
  <c r="L60" i="2" s="1"/>
  <c r="J63" i="2"/>
  <c r="J61" i="2" s="1"/>
  <c r="J60" i="2" s="1"/>
  <c r="I63" i="2"/>
  <c r="I61" i="2" s="1"/>
  <c r="I60" i="2" s="1"/>
  <c r="H63" i="2"/>
  <c r="H61" i="2" s="1"/>
  <c r="H60" i="2" s="1"/>
  <c r="G63" i="2"/>
  <c r="G61" i="2"/>
  <c r="G60" i="2"/>
  <c r="T58" i="2"/>
  <c r="T57" i="2"/>
  <c r="K56" i="2"/>
  <c r="M56" i="2" s="1"/>
  <c r="R55" i="2"/>
  <c r="T54" i="2"/>
  <c r="T53" i="2"/>
  <c r="T52" i="2"/>
  <c r="T51" i="2"/>
  <c r="T50" i="2"/>
  <c r="T49" i="2"/>
  <c r="T48" i="2"/>
  <c r="T47" i="2"/>
  <c r="T46" i="2"/>
  <c r="T65" i="2" s="1"/>
  <c r="T67" i="2" s="1"/>
  <c r="K45" i="2"/>
  <c r="R43" i="2"/>
  <c r="R42" i="2"/>
  <c r="Q41" i="2"/>
  <c r="S40" i="2"/>
  <c r="R60" i="2" s="1"/>
  <c r="R62" i="2" s="1"/>
  <c r="L29" i="2"/>
  <c r="L118" i="2" s="1"/>
  <c r="L116" i="2" s="1"/>
  <c r="L115" i="2" s="1"/>
  <c r="J29" i="2"/>
  <c r="J118" i="2" s="1"/>
  <c r="J116" i="2" s="1"/>
  <c r="J115" i="2" s="1"/>
  <c r="I29" i="2"/>
  <c r="I118" i="2" s="1"/>
  <c r="I116" i="2" s="1"/>
  <c r="I115" i="2" s="1"/>
  <c r="L27" i="2"/>
  <c r="J27" i="2"/>
  <c r="L26" i="2"/>
  <c r="J26" i="2"/>
  <c r="T24" i="2"/>
  <c r="T23" i="2"/>
  <c r="U22" i="2"/>
  <c r="T21" i="2"/>
  <c r="T20" i="2"/>
  <c r="Q19" i="2"/>
  <c r="T19" i="2" s="1"/>
  <c r="T31" i="2" s="1"/>
  <c r="K18" i="2"/>
  <c r="K29" i="2" s="1"/>
  <c r="H18" i="2"/>
  <c r="H29" i="2" s="1"/>
  <c r="G18" i="2"/>
  <c r="G29" i="2" s="1"/>
  <c r="S16" i="2"/>
  <c r="R15" i="2"/>
  <c r="R14" i="2"/>
  <c r="R13" i="2"/>
  <c r="R26" i="2" s="1"/>
  <c r="R12" i="2"/>
  <c r="R10" i="2"/>
  <c r="R9" i="2"/>
  <c r="R8" i="2"/>
  <c r="K63" i="2" l="1"/>
  <c r="K61" i="2" s="1"/>
  <c r="K60" i="2" s="1"/>
  <c r="M60" i="2" s="1"/>
  <c r="R70" i="2" s="1"/>
  <c r="R71" i="2" s="1"/>
  <c r="H27" i="2"/>
  <c r="H26" i="2" s="1"/>
  <c r="H118" i="2"/>
  <c r="H116" i="2" s="1"/>
  <c r="H115" i="2" s="1"/>
  <c r="T120" i="2"/>
  <c r="T122" i="2" s="1"/>
  <c r="T33" i="2"/>
  <c r="R115" i="2"/>
  <c r="R117" i="2" s="1"/>
  <c r="R28" i="2"/>
  <c r="G118" i="2"/>
  <c r="G116" i="2" s="1"/>
  <c r="G115" i="2" s="1"/>
  <c r="G27" i="2"/>
  <c r="G26" i="2" s="1"/>
  <c r="K118" i="2"/>
  <c r="K116" i="2" s="1"/>
  <c r="K115" i="2" s="1"/>
  <c r="M115" i="2" s="1"/>
  <c r="K27" i="2"/>
  <c r="K26" i="2" s="1"/>
  <c r="M26" i="2" s="1"/>
  <c r="M18" i="2"/>
  <c r="I27" i="2"/>
  <c r="I26" i="2" s="1"/>
  <c r="M45" i="2"/>
  <c r="R125" i="2" l="1"/>
  <c r="R126" i="2" s="1"/>
  <c r="R36" i="2"/>
  <c r="R37" i="2" s="1"/>
</calcChain>
</file>

<file path=xl/sharedStrings.xml><?xml version="1.0" encoding="utf-8"?>
<sst xmlns="http://schemas.openxmlformats.org/spreadsheetml/2006/main" count="575" uniqueCount="225">
  <si>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</si>
  <si>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</si>
  <si>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</si>
  <si>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</si>
  <si>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</si>
  <si>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</si>
  <si>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</si>
  <si>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</t>
  </si>
  <si>
    <t>О внесении изменений в постановление Администрации города Ижевска от 20.12.2019 № 2505 «Об утверждении муниципальной программы «Охрана окружающей среды»</t>
  </si>
  <si>
    <t>…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</si>
  <si>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"Охрана окружающей среды" за 2022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</si>
  <si>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</si>
  <si>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color theme="1"/>
        <rFont val="Times New Roman"/>
        <family val="1"/>
        <charset val="204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</si>
  <si>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</si>
  <si>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</si>
  <si>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</si>
  <si>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</si>
  <si>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</si>
  <si>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</si>
  <si>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color theme="1"/>
        <rFont val="Times New Roman"/>
        <family val="1"/>
        <charset val="204"/>
      </rPr>
      <t>8</t>
    </r>
  </si>
  <si>
    <t>МП</t>
  </si>
  <si>
    <t>Пп</t>
  </si>
  <si>
    <t>ОМ М</t>
  </si>
  <si>
    <r>
      <t>план</t>
    </r>
    <r>
      <rPr>
        <vertAlign val="superscript"/>
        <sz val="12"/>
        <color theme="1"/>
        <rFont val="Times New Roman"/>
        <family val="1"/>
        <charset val="204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</si>
  <si>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</si>
  <si>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</si>
  <si>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t>факт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</si>
  <si>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</si>
  <si>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</si>
  <si>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color theme="1"/>
        <rFont val="Times New Roman"/>
        <family val="1"/>
        <charset val="204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</si>
  <si>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</si>
  <si>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color theme="1"/>
        <rFont val="Times New Roman"/>
        <family val="1"/>
        <charset val="204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</si>
  <si>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color theme="1"/>
        <rFont val="Times New Roman"/>
        <family val="1"/>
        <charset val="204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</si>
  <si>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</si>
  <si>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</si>
  <si>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</si>
  <si>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</si>
  <si>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Цель программы: Улучшение качества природной среды и экологических условий жизни человека</t>
  </si>
  <si>
    <t>1. Ежегодное обеспечение удовлетворительного санитарно-экологического состояния городской территории</t>
  </si>
  <si>
    <t>%</t>
  </si>
  <si>
    <t>х</t>
  </si>
  <si>
    <t>выполнено</t>
  </si>
  <si>
    <t>2.Безаварийный пропуск паводка и минимизация ущерба городской инфраструктуре, защита  жилых домов</t>
  </si>
  <si>
    <t xml:space="preserve">3.Сохранение площади покрытых лесом земель (лесистости территории) муниципального образования «Город Ижевск» </t>
  </si>
  <si>
    <t>1</t>
  </si>
  <si>
    <t>00 00000</t>
  </si>
  <si>
    <t>Подпрограмма 1: «Охрана окружающей среды»</t>
  </si>
  <si>
    <t>Цель: Улучшение экологической обстановки, благоприятной для проживания населения</t>
  </si>
  <si>
    <t>1. Обеспечение удовлетворительного санитарно-экологического состояния городской территории</t>
  </si>
  <si>
    <t>Задача 1: Улучшение санитарно-экологического состояния городской территории за счет обеспечения порядка обращения с отходами, охраны и воспроизводства зеленых насаждений, снижение риска развития природно-очаговых инфекционных заболеваний, формирования экологической культуры населения</t>
  </si>
  <si>
    <t>1.  Доля ликвидированных несанкционированных свалок бытовых отходов и мусора к общему числу выявленных несанкционированных свалок на землях общего пользования на территории муниципального образования "Город Ижевск"</t>
  </si>
  <si>
    <t>2. Эффективность компенсационного озеленения –воспроизводства зеленых насаждений</t>
  </si>
  <si>
    <t>3. Увеличение количества информационных мероприятий по вопросам охраны окружающей среды, в том числе оказание консультативно-методической помощи физическим и юридическим лицам по вопросам экологии, охраны окружающей среды и природопользованию</t>
  </si>
  <si>
    <t>4. Эффективность санитарной обработки городских территорий от клещей и грызунов - снижение количества человек, инфицированных ПОИ на территории города</t>
  </si>
  <si>
    <t>Не выполнено. Количество заболевшмих в Ижевске 417 чел, а по УР 978</t>
  </si>
  <si>
    <t>01 00000</t>
  </si>
  <si>
    <t>Основное мероприятие 1: Организация работы в области охраны окружающей среды</t>
  </si>
  <si>
    <t>01 69996</t>
  </si>
  <si>
    <t>Мероприятия в области охраны окружающей среды, в том числе:</t>
  </si>
  <si>
    <t>УБ и ООС, Управление строительства, МКУ г.Ижевска "Горстрой"</t>
  </si>
  <si>
    <t>Бюджет города</t>
  </si>
  <si>
    <t>санитарная обработка рекреационных зон от клещей и грызунов;</t>
  </si>
  <si>
    <t>Площадь санитарной обработки рекреационных зон от клещей и грызунов</t>
  </si>
  <si>
    <t>га</t>
  </si>
  <si>
    <t>выдача порубочных билетов с компенсационным озеленением;</t>
  </si>
  <si>
    <t>Объем средств, поступивший в бюджет города по возмещению вреда от повреждения или уничтожения зеленых насаждений</t>
  </si>
  <si>
    <t>тыс.руб.</t>
  </si>
  <si>
    <t>доведение до населения экологической информации и норм экологического поведения в бытовой сфере через средства массовой информации;</t>
  </si>
  <si>
    <t xml:space="preserve">Количество информационных мероприятий по вопросам экологии, охраны окружающей среды и природопользованию </t>
  </si>
  <si>
    <t>ед.</t>
  </si>
  <si>
    <t xml:space="preserve">Не выполнено, отсутствие потребности </t>
  </si>
  <si>
    <t>техническая поддержка оборудования системы видеонаблюдения в местах образования несанкционированных свалок;</t>
  </si>
  <si>
    <t>Снижение количества несанкционированных свалок, навалов твердых коммунальных отходов, размещенных на  землях общего пользования, бесхозяйных территорий  МО «Город Ижевск»</t>
  </si>
  <si>
    <t>x</t>
  </si>
  <si>
    <t>проведение мониторинга состояния окружающей среды на территории полигона ТБО по Сарапульскому тракту в соответствии с порядком, определенном проектом "Рекультивация полигона ТБО по Сарапульскому тракту"</t>
  </si>
  <si>
    <t>Не превышение значений показателей концентрации загрязняющих веществ в атмосферном воздухе в границе санитарно-защитной зоны полигона, загрязняющих веществ в поверхностных сточных водах и почве значениям предельно-допустимых концентраций</t>
  </si>
  <si>
    <t>ПДК=1</t>
  </si>
  <si>
    <t>проведение работ по комплексному экологическому обследованию территорий с целью отнесения к особо охраняемым природным территориям (ООПТ)</t>
  </si>
  <si>
    <t>Количество выявленных территорий и проведенных комплексных экологических исследований с целью отнесения их к ООПТ местного значения для  сохранения естественных природных ландшафтов</t>
  </si>
  <si>
    <t>Не выполнено из-за низкого финансирования</t>
  </si>
  <si>
    <t>Итого по подпрограмме 1</t>
  </si>
  <si>
    <t xml:space="preserve"> </t>
  </si>
  <si>
    <t>Всего</t>
  </si>
  <si>
    <t>Итого по подпрограмме 1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</si>
  <si>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</si>
  <si>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подпрограммы 1 (N)</t>
  </si>
  <si>
    <t>в том числе:</t>
  </si>
  <si>
    <t>Степень достижения плановых значений ожидаемых конечных результатов, целевых показателей (индикаторов) подпрограммы 1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</si>
  <si>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</si>
  <si>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</si>
  <si>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</si>
  <si>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подпрограмме 1 ΣСДонр</t>
  </si>
  <si>
    <t>- субвенции из бюджета Удмуртской Республики</t>
  </si>
  <si>
    <t>Общее количество мероприятий подпрограммы 1, запланированных к реализации в отчетном году (М)</t>
  </si>
  <si>
    <t>иные источники</t>
  </si>
  <si>
    <t>Степень реализации мероприятий подпрограммы 1 СРм=ΣСДонр/М</t>
  </si>
  <si>
    <t>Эффективность реализации подпрограммы 1 ЭР = 0,5 x СДм/п + 0,3 x СРм+ 0,2 x ССур</t>
  </si>
  <si>
    <r>
      <t>Уровень эффективности подпрограммы 1</t>
    </r>
    <r>
      <rPr>
        <b/>
        <vertAlign val="superscript"/>
        <sz val="12"/>
        <color theme="1"/>
        <rFont val="Times New Roman"/>
        <family val="1"/>
        <charset val="204"/>
      </rPr>
      <t>8</t>
    </r>
  </si>
  <si>
    <t>Подпрограмма 2: «Водное хозяйство»</t>
  </si>
  <si>
    <t>Цель: Обеспечение защищенности населения и объектов экономики от негативного воздействия паводковых вод</t>
  </si>
  <si>
    <t>Количество гидротехнических сооружений, требующих капитального ремонта</t>
  </si>
  <si>
    <t>шт.</t>
  </si>
  <si>
    <t>не выполнено из-за уточнения Перечня</t>
  </si>
  <si>
    <t>Безаварийный пропуск паводка и минимизация ущерба городской инфраструктуре, защита  жилых домов</t>
  </si>
  <si>
    <t xml:space="preserve"> выполнено,  аварий не зафиксировано</t>
  </si>
  <si>
    <t>Задача 1:  Обеспечение эксплуатационной надежности и безопасности гидротехнических сооружений</t>
  </si>
  <si>
    <t>Количество гидротехнических сооружений, приведенных в удовлетворительное техническое состояние путем проведения ремонтных работ</t>
  </si>
  <si>
    <t xml:space="preserve"> выполнено </t>
  </si>
  <si>
    <t>Основное мероприятие 1: Организация работы в области водохозяйственного комплекса</t>
  </si>
  <si>
    <t>01 62420</t>
  </si>
  <si>
    <t>Природоохранные мероприятия, в том числе:</t>
  </si>
  <si>
    <t>УБ и ООС</t>
  </si>
  <si>
    <t>ремонт гидротехнических сооружений прудов;</t>
  </si>
  <si>
    <t>Количество отремонтированных ГТС</t>
  </si>
  <si>
    <t>ремонт ограждающей дамбы по левому берегу р. Иж;</t>
  </si>
  <si>
    <t>Протяженность отремонтированной  ограждающей дамбы</t>
  </si>
  <si>
    <t>п.м</t>
  </si>
  <si>
    <t>отбор проб воды Ижевского водохранилища в районе Центрального городского пляжа и проведение лабораторного анализа;</t>
  </si>
  <si>
    <t>Количество отборов проб воды</t>
  </si>
  <si>
    <t>составление проектно-сметной документации на ремонт гидротехнических сооружений прудов;</t>
  </si>
  <si>
    <t>Количество включенных объектов в Государственную программу УР «Окружающая среда и природные ресурсы»</t>
  </si>
  <si>
    <t>Не учитывается. ПАГ от 27.12.2013 № 1648.</t>
  </si>
  <si>
    <t>очистка входных оголовков гидротехнических сооружений прудов;</t>
  </si>
  <si>
    <t>Количество очищенных входных оголовков ГТС</t>
  </si>
  <si>
    <t>ремонт аккумулирующей емкости на ограждающей дамбе;</t>
  </si>
  <si>
    <t>Количество ремонтов аккумулирующей емкости на ограждающей дамбе</t>
  </si>
  <si>
    <t>замена трансформаторов на насосной станции №3;</t>
  </si>
  <si>
    <t>Количество заменённых трансформаторов на насосной станции №3</t>
  </si>
  <si>
    <t>приобретение резервных насосов;</t>
  </si>
  <si>
    <t>Количество приобретенных резервных насосов</t>
  </si>
  <si>
    <t>капитальный ремонт гидротехнических сооружений пруда на р. Игерманка в мкр. Старый Игерман г. Ижевска</t>
  </si>
  <si>
    <t>Количество восстановленных  ГТС для использования прудов в целях рекреации и как источник противопожарного водоснабжения</t>
  </si>
  <si>
    <t>Задача 2: Предотвращение негативного воздействия талых и дождевых вод</t>
  </si>
  <si>
    <t>Увеличение площади городской территории, не подверженной подтоплению</t>
  </si>
  <si>
    <t>км</t>
  </si>
  <si>
    <t>01 62430</t>
  </si>
  <si>
    <t>Мероприятия по предупреждению негативного воздействия вод, в том числе:</t>
  </si>
  <si>
    <t>УБиООС</t>
  </si>
  <si>
    <t>пропуск весеннего половодья на ограждающей дамбе по левому берегу р. Иж;</t>
  </si>
  <si>
    <t>Площадь предотвращённого затопления территории Первомайского района</t>
  </si>
  <si>
    <t>измерение расходов воды на реках Иж и Чернавка в период прохождения пика весеннего половодья в г. Ижевск</t>
  </si>
  <si>
    <t>Количество проведённых измерений расходов воды</t>
  </si>
  <si>
    <t>Итого по подпрограмме 2</t>
  </si>
  <si>
    <t>Итого по подпрограмме 2 ΣСДпз</t>
  </si>
  <si>
    <t>Число ожидаемых конечных результатов, целевых показателей (индикаторов) подпрограммы 2 (N)</t>
  </si>
  <si>
    <t>Степень достижения плановых значений ожидаемых конечных результатов, целевых показателей (индикаторов) подпрограммы 2 СДм/п=ΣСДпз/N</t>
  </si>
  <si>
    <t>Итого по подпрограмме 2 ΣСДонр</t>
  </si>
  <si>
    <t>Общее количество мероприятий подпрограммы 2, запланированных к реализации в отчетном году (М)</t>
  </si>
  <si>
    <t>Степень реализации мероприятий подпрограммы 2 СРм=ΣСДонр/М</t>
  </si>
  <si>
    <t>Эффективность реализации подпрограммы 2 ЭР = 0,5 x СДм/п + 0,3 x СРм+ 0,2 x ССур</t>
  </si>
  <si>
    <r>
      <t>Уровень эффективности подпрограммы 2</t>
    </r>
    <r>
      <rPr>
        <b/>
        <vertAlign val="superscript"/>
        <sz val="12"/>
        <color theme="1"/>
        <rFont val="Times New Roman"/>
        <family val="1"/>
        <charset val="204"/>
      </rPr>
      <t>8</t>
    </r>
  </si>
  <si>
    <t>Подпрограмма 3: "Лесное хозяйство"</t>
  </si>
  <si>
    <t xml:space="preserve">Цель подпрограммы 3: Создание условий для рационального и эффективного использования городских лесов при сохранении их экологических функций и биологического разнообразия </t>
  </si>
  <si>
    <t>Площадь покрытых лесом земель (лесистости территории) муниципального образования «Город Ижевск»</t>
  </si>
  <si>
    <t>Выполнено</t>
  </si>
  <si>
    <t>Задача 1 подпрограммы 3: Обеспечение сохранности и воспроизводства городских лесов, повышение качественного противопожарного обустройства городских лесов в целях охраны их от пожаров и обеспечения безопасности жилых зон, объектов экономики и социальной сферы, имеющих смежные границы с лесными массивами, проведение мероприятий по охране городских лесов от незаконных рубок деревьев</t>
  </si>
  <si>
    <t>Средняя площадь одного лесного пожара за пятилетний период</t>
  </si>
  <si>
    <t>Не выполнено, по причине пожара в 2021 году</t>
  </si>
  <si>
    <t>Основное мероприятие 1: Организация работ по охране, защите, воспроизводству городских лесов</t>
  </si>
  <si>
    <t>01 69997</t>
  </si>
  <si>
    <t>Проведение работ по лесовосстановлению и уходу за лесами, в том числе:</t>
  </si>
  <si>
    <t>посадка лесных культур – ель, бороздная подготовка почвы плугом;</t>
  </si>
  <si>
    <t>Площадь подготовленной почвы под посадку лесных культур – бороздная подготовка почвы плугом</t>
  </si>
  <si>
    <t>посадка лесных культур – ель, посадка ручная под меч Колесова;</t>
  </si>
  <si>
    <t>Площадь посаженых лесных культур – посадка ручная под меч Колесова</t>
  </si>
  <si>
    <t>дополнительная посадка лесных культур - ель;</t>
  </si>
  <si>
    <t xml:space="preserve">Площадь дополненная посадкой лесных культур </t>
  </si>
  <si>
    <t>агротехнический уход за лесными культурами</t>
  </si>
  <si>
    <t>Площадь проведения агротехнического ухода за лесными культурами</t>
  </si>
  <si>
    <t>Проведение работ по уходу за лесами, в том числе:</t>
  </si>
  <si>
    <t xml:space="preserve">отвод лесосек под осветление и проведение осветления; </t>
  </si>
  <si>
    <t>Площадь проведения отвода лесосек под осветление</t>
  </si>
  <si>
    <t>отвод лесосек под прочистки  и проведение прочисток</t>
  </si>
  <si>
    <t>Площадь проведения отвода лесосек под прочистки</t>
  </si>
  <si>
    <t>Противопожарное обустройство городских лесов и проведение лесохозяйственных мероприятий, в том числе:</t>
  </si>
  <si>
    <t>ремонт дорог противопожарного назначения;</t>
  </si>
  <si>
    <t>Протяженность отремонтированных  дорог противопожарного назначения</t>
  </si>
  <si>
    <t>устройство (в том числе с вырубкой деревьев) и обновление минерализованных полос;</t>
  </si>
  <si>
    <t>Протяженность устроенных (в том числе с вырубкой деревьев) и проведённых обновлений минерализованных полос</t>
  </si>
  <si>
    <t>изготовление, ремонт  и установка аншлагов (щитов наглядной агитации) на противопожарную и природоохранную темы;</t>
  </si>
  <si>
    <t>Количество изготовленных, отремонтированных и установленных аншлагов (щитов наглядной агитации) на противопожарную и природоохранную темы</t>
  </si>
  <si>
    <t>изготовление, установка и ремонт шлагбаумов;</t>
  </si>
  <si>
    <t>Количество изготовленных, установленных и отремонтированных шлагбаумов</t>
  </si>
  <si>
    <t xml:space="preserve">устройство и ремонт мест для отдыха; </t>
  </si>
  <si>
    <t xml:space="preserve">Количество установленных и отремонтированных мест для отдыха </t>
  </si>
  <si>
    <t>установка, ремонт квартальных столбов;</t>
  </si>
  <si>
    <t>Количество установленных и отремонтированных квартальных столбов</t>
  </si>
  <si>
    <t>проведение санитарно-оздоровительных мероприятий вокруг населенных пунктов, оздоровительных учреждений, садоводческих и дачных товариществ, и в защитных придорожных полосах (уборка сухостойных, ветровальных, буреломных и валежных деревьев);</t>
  </si>
  <si>
    <t>Площадь проведённых санитарно-оздоровительных мероприятий вокруг населенных пунктов, оздоровительных учреждений, садоводческих и дачных товариществ, и в защитных придорожных полосах (уборка сухостойных, ветровальных, буреломных и валежных деревьев)</t>
  </si>
  <si>
    <t>куб.м</t>
  </si>
  <si>
    <t>расчистка и разрубка квартальных просек;</t>
  </si>
  <si>
    <t>Протяженность расчищенных и разрубленных квартальных просек</t>
  </si>
  <si>
    <t xml:space="preserve">не допущение и выявление нарушений лесного законодательства </t>
  </si>
  <si>
    <t xml:space="preserve">Количество проведённых патрулирований в городских лесах за соблюдением лесного законодательства  </t>
  </si>
  <si>
    <t>Не выполнено из-за моратория</t>
  </si>
  <si>
    <t>Задача 2 подпрограммы 3: Повышение эффективности муниципального лесного контроля за использованием городских лесов</t>
  </si>
  <si>
    <t>Средний объем незаконной рубки древесины на один случай незаконной рубки за пятилетний период</t>
  </si>
  <si>
    <t xml:space="preserve">Проведение   мероприятий по муниципальному лесному контролю в соответствии с планом проверок </t>
  </si>
  <si>
    <t>Количество проведенных проверок,  по  выявлению нарушений лесного законодательства на арендованных участках городских лесов</t>
  </si>
  <si>
    <t>Задача 3 подпрограммы 3: Повышение эффективности использования городских лесов в рамках муниципально-частного партнерства</t>
  </si>
  <si>
    <t>Доля площади земель  городских лесов, переданных в пользование,  в общей площади земель городских лесов</t>
  </si>
  <si>
    <t>Использование городских лесов в рамках муниципального – частного партнерства</t>
  </si>
  <si>
    <t>Площадь с созданными условиями для передачи городских лесов в аренду на площади га, с нарастающим итогом</t>
  </si>
  <si>
    <t>Итого по подпрограмме 3</t>
  </si>
  <si>
    <t>Итого по подпрограмме 3 ΣСДпз</t>
  </si>
  <si>
    <t>Число ожидаемых конечных результатов, целевых показателей (индикаторов) подпрограммы 3 (N)</t>
  </si>
  <si>
    <t>Степень достижения плановых значений ожидаемых конечных результатов, целевых показателей (индикаторов) подпрограммы 3 СДм/п=ΣСДпз/N</t>
  </si>
  <si>
    <t>собственные средства бюджета муниципального образования "Город Ижевск"</t>
  </si>
  <si>
    <t>субсидии из бюджета Российской Федерации</t>
  </si>
  <si>
    <t>субсидии из бюджета Удмуртской Республики</t>
  </si>
  <si>
    <t>Итого по подпрограмме 3 ΣСДонр</t>
  </si>
  <si>
    <t>субвенции из бюджета Удмуртской Республики</t>
  </si>
  <si>
    <t>Общее количество мероприятий подпрограммы 3, запланированных к реализации в отчетном году (М)</t>
  </si>
  <si>
    <t>Степень реализации мероприятий подпрограммы 3 СРм=ΣСДонр/М</t>
  </si>
  <si>
    <t>Эффективность реализации подпрограммы 3 ЭР = 0,5 x СДм/п + 0,3 x СРм+ 0,2 x ССур</t>
  </si>
  <si>
    <r>
      <t>Уровень эффективности подпрограммы 3</t>
    </r>
    <r>
      <rPr>
        <b/>
        <sz val="12"/>
        <color theme="1"/>
        <rFont val="Calibri"/>
        <family val="2"/>
        <charset val="204"/>
      </rPr>
      <t>⁸</t>
    </r>
  </si>
  <si>
    <t xml:space="preserve">Итого по программе </t>
  </si>
  <si>
    <t>Итого по программе ΣСДпз</t>
  </si>
  <si>
    <t>Число ожидаемых конечных результатов, целевых показателей (индикаторов) программы (N)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</si>
  <si>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</si>
  <si>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Итого по программе ΣСДонр</t>
  </si>
  <si>
    <t>Общее количество мероприятий программы, запланированных к реализации в отчетном году (М)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</si>
  <si>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</si>
  <si>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</si>
  <si>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color theme="1"/>
        <rFont val="Times New Roman"/>
        <family val="1"/>
        <charset val="204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</si>
</sst>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00"/>
    <numFmt numFmtId="167" formatCode="#,##0.0"/>
  </numFmts>
  <fonts count="17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3" fillId="0" borderId="0" applyFont="0" applyFill="0" applyBorder="0" applyProtection="0"/>
  </cellStyleXfs>
  <cellXfs count="523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5" fillId="0" borderId="0" xfId="9" applyFont="1"/>
    <xf numFmtId="0" fontId="7" fillId="0" borderId="1" xfId="9" applyFont="1" applyBorder="1" applyAlignment="1">
      <alignment vertical="top" wrapText="1"/>
    </xf>
    <xf numFmtId="14" fontId="7" fillId="0" borderId="1" xfId="9" applyNumberFormat="1" applyFont="1" applyBorder="1" applyAlignment="1">
      <alignment horizontal="center" vertical="top" wrapText="1"/>
    </xf>
    <xf numFmtId="0" fontId="7" fillId="0" borderId="1" xfId="9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vertical="top" wrapText="1"/>
      <protection locked="0"/>
    </xf>
    <xf numFmtId="14" fontId="7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0" xfId="9" applyFont="1" applyAlignment="1">
      <alignment vertical="top" wrapText="1"/>
    </xf>
    <xf numFmtId="0" fontId="7" fillId="0" borderId="0" xfId="9" applyFont="1" applyAlignment="1">
      <alignment vertical="top"/>
    </xf>
    <xf numFmtId="0" fontId="3" fillId="0" borderId="0" xfId="10" applyFont="1"/>
    <xf numFmtId="0" fontId="3" fillId="0" borderId="0" xfId="10" applyFont="1" applyAlignment="1">
      <alignment vertical="top"/>
    </xf>
    <xf numFmtId="0" fontId="8" fillId="0" borderId="0" xfId="10" applyFont="1"/>
    <xf numFmtId="0" fontId="7" fillId="0" borderId="0" xfId="10" applyFont="1"/>
    <xf numFmtId="1" fontId="7" fillId="0" borderId="0" xfId="10" applyNumberFormat="1" applyFont="1" applyAlignment="1">
      <alignment horizontal="center" vertical="center"/>
    </xf>
    <xf numFmtId="0" fontId="7" fillId="0" borderId="0" xfId="10" applyFont="1" applyAlignment="1">
      <alignment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3" borderId="1" xfId="10" applyFont="1" applyFill="1" applyBorder="1" applyAlignment="1">
      <alignment horizontal="center" vertical="center" wrapText="1"/>
    </xf>
    <xf numFmtId="0" fontId="7" fillId="3" borderId="1" xfId="10" applyFont="1" applyFill="1" applyBorder="1" applyAlignment="1">
      <alignment vertical="top" wrapText="1"/>
    </xf>
    <xf numFmtId="0" fontId="7" fillId="4" borderId="4" xfId="10" applyFont="1" applyFill="1" applyBorder="1" applyAlignment="1">
      <alignment horizontal="center" vertical="center" wrapText="1"/>
    </xf>
    <xf numFmtId="0" fontId="7" fillId="4" borderId="2" xfId="10" applyFont="1" applyFill="1" applyBorder="1" applyAlignment="1">
      <alignment horizontal="center" vertical="center" wrapText="1"/>
    </xf>
    <xf numFmtId="165" fontId="7" fillId="5" borderId="2" xfId="10" applyNumberFormat="1" applyFont="1" applyFill="1" applyBorder="1" applyAlignment="1" applyProtection="1">
      <alignment horizontal="center" vertical="center" wrapText="1"/>
      <protection locked="0"/>
    </xf>
    <xf numFmtId="166" fontId="7" fillId="3" borderId="1" xfId="9" applyNumberFormat="1" applyFont="1" applyFill="1" applyBorder="1" applyAlignment="1">
      <alignment horizontal="center" vertical="center" wrapText="1"/>
    </xf>
    <xf numFmtId="166" fontId="7" fillId="3" borderId="1" xfId="10" applyNumberFormat="1" applyFont="1" applyFill="1" applyBorder="1" applyAlignment="1">
      <alignment horizontal="center" vertical="center" wrapText="1"/>
    </xf>
    <xf numFmtId="166" fontId="7" fillId="4" borderId="1" xfId="10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 applyProtection="1">
      <alignment horizontal="center" vertical="center" wrapText="1"/>
      <protection locked="0"/>
    </xf>
    <xf numFmtId="0" fontId="7" fillId="3" borderId="7" xfId="10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vertical="top" wrapText="1"/>
    </xf>
    <xf numFmtId="0" fontId="7" fillId="4" borderId="12" xfId="10" applyFont="1" applyFill="1" applyBorder="1" applyAlignment="1">
      <alignment horizontal="center" vertical="center" wrapText="1"/>
    </xf>
    <xf numFmtId="0" fontId="7" fillId="4" borderId="6" xfId="10" applyFont="1" applyFill="1" applyBorder="1" applyAlignment="1">
      <alignment horizontal="center" vertical="center" wrapText="1"/>
    </xf>
    <xf numFmtId="0" fontId="7" fillId="5" borderId="6" xfId="10" applyFont="1" applyFill="1" applyBorder="1" applyAlignment="1" applyProtection="1">
      <alignment horizontal="center" vertical="center" wrapText="1"/>
      <protection locked="0"/>
    </xf>
    <xf numFmtId="0" fontId="7" fillId="5" borderId="5" xfId="10" applyFont="1" applyFill="1" applyBorder="1" applyAlignment="1">
      <alignment horizontal="center" vertical="center"/>
    </xf>
    <xf numFmtId="49" fontId="7" fillId="5" borderId="5" xfId="10" applyNumberFormat="1" applyFont="1" applyFill="1" applyBorder="1" applyAlignment="1">
      <alignment horizontal="center" vertical="center"/>
    </xf>
    <xf numFmtId="0" fontId="7" fillId="5" borderId="5" xfId="10" applyFont="1" applyFill="1" applyBorder="1" applyAlignment="1" applyProtection="1">
      <alignment vertical="center"/>
      <protection locked="0"/>
    </xf>
    <xf numFmtId="0" fontId="7" fillId="3" borderId="9" xfId="10" applyFont="1" applyFill="1" applyBorder="1" applyAlignment="1">
      <alignment vertical="center"/>
    </xf>
    <xf numFmtId="49" fontId="7" fillId="3" borderId="9" xfId="10" applyNumberFormat="1" applyFont="1" applyFill="1" applyBorder="1" applyAlignment="1">
      <alignment horizontal="center" vertical="center"/>
    </xf>
    <xf numFmtId="0" fontId="7" fillId="3" borderId="9" xfId="10" applyFont="1" applyFill="1" applyBorder="1" applyAlignment="1" applyProtection="1">
      <alignment vertical="center"/>
      <protection locked="0"/>
    </xf>
    <xf numFmtId="0" fontId="9" fillId="3" borderId="5" xfId="10" applyFont="1" applyFill="1" applyBorder="1" applyAlignment="1">
      <alignment horizontal="center" vertical="center" wrapText="1"/>
    </xf>
    <xf numFmtId="0" fontId="9" fillId="3" borderId="5" xfId="10" applyFont="1" applyFill="1" applyBorder="1" applyAlignment="1">
      <alignment horizontal="center" vertical="center"/>
    </xf>
    <xf numFmtId="0" fontId="9" fillId="5" borderId="1" xfId="10" applyFont="1" applyFill="1" applyBorder="1" applyAlignment="1" applyProtection="1">
      <alignment horizontal="center" vertical="center"/>
      <protection locked="0"/>
    </xf>
    <xf numFmtId="166" fontId="9" fillId="3" borderId="5" xfId="10" applyNumberFormat="1" applyFont="1" applyFill="1" applyBorder="1" applyAlignment="1">
      <alignment horizontal="center" vertical="center"/>
    </xf>
    <xf numFmtId="166" fontId="9" fillId="4" borderId="1" xfId="10" applyNumberFormat="1" applyFont="1" applyFill="1" applyBorder="1" applyAlignment="1">
      <alignment horizontal="center" vertical="center"/>
    </xf>
    <xf numFmtId="166" fontId="9" fillId="4" borderId="5" xfId="10" applyNumberFormat="1" applyFont="1" applyFill="1" applyBorder="1" applyAlignment="1">
      <alignment horizontal="center" vertical="center"/>
    </xf>
    <xf numFmtId="0" fontId="9" fillId="5" borderId="5" xfId="10" applyFont="1" applyFill="1" applyBorder="1" applyAlignment="1" applyProtection="1">
      <alignment horizontal="center" vertical="center"/>
      <protection locked="0"/>
    </xf>
    <xf numFmtId="0" fontId="7" fillId="3" borderId="5" xfId="10" applyFont="1" applyFill="1" applyBorder="1" applyAlignment="1">
      <alignment horizontal="center" vertical="center"/>
    </xf>
    <xf numFmtId="0" fontId="9" fillId="4" borderId="3" xfId="10" applyFont="1" applyFill="1" applyBorder="1" applyAlignment="1">
      <alignment horizontal="center" vertical="center" wrapText="1"/>
    </xf>
    <xf numFmtId="0" fontId="9" fillId="4" borderId="2" xfId="10" applyFont="1" applyFill="1" applyBorder="1" applyAlignment="1">
      <alignment horizontal="center" vertical="center" wrapText="1"/>
    </xf>
    <xf numFmtId="0" fontId="9" fillId="5" borderId="10" xfId="10" applyFont="1" applyFill="1" applyBorder="1" applyAlignment="1" applyProtection="1">
      <alignment horizontal="center" vertical="center" wrapText="1"/>
      <protection locked="0"/>
    </xf>
    <xf numFmtId="166" fontId="9" fillId="3" borderId="1" xfId="10" applyNumberFormat="1" applyFont="1" applyFill="1" applyBorder="1" applyAlignment="1">
      <alignment horizontal="center" vertical="center"/>
    </xf>
    <xf numFmtId="166" fontId="9" fillId="4" borderId="9" xfId="10" applyNumberFormat="1" applyFont="1" applyFill="1" applyBorder="1" applyAlignment="1">
      <alignment horizontal="center" vertical="center"/>
    </xf>
    <xf numFmtId="0" fontId="9" fillId="5" borderId="2" xfId="10" applyFont="1" applyFill="1" applyBorder="1" applyAlignment="1" applyProtection="1">
      <alignment horizontal="center" vertical="center" wrapText="1"/>
      <protection locked="0"/>
    </xf>
    <xf numFmtId="3" fontId="9" fillId="4" borderId="1" xfId="10" applyNumberFormat="1" applyFont="1" applyFill="1" applyBorder="1" applyAlignment="1">
      <alignment horizontal="center" vertical="center" wrapText="1"/>
    </xf>
    <xf numFmtId="166" fontId="7" fillId="6" borderId="1" xfId="10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 applyProtection="1">
      <alignment horizontal="center" vertical="center"/>
      <protection locked="0"/>
    </xf>
    <xf numFmtId="165" fontId="9" fillId="3" borderId="1" xfId="10" applyNumberFormat="1" applyFont="1" applyFill="1" applyBorder="1" applyAlignment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  <protection locked="0"/>
    </xf>
    <xf numFmtId="166" fontId="9" fillId="3" borderId="1" xfId="10" applyNumberFormat="1" applyFont="1" applyFill="1" applyBorder="1" applyAlignment="1">
      <alignment horizontal="center" vertical="center" wrapText="1"/>
    </xf>
    <xf numFmtId="0" fontId="3" fillId="0" borderId="0" xfId="10" applyFont="1" applyAlignment="1">
      <alignment wrapText="1"/>
    </xf>
    <xf numFmtId="0" fontId="7" fillId="5" borderId="1" xfId="10" applyFont="1" applyFill="1" applyBorder="1" applyAlignment="1">
      <alignment horizontal="center" vertical="center" wrapText="1"/>
    </xf>
    <xf numFmtId="1" fontId="7" fillId="5" borderId="1" xfId="10" applyNumberFormat="1" applyFont="1" applyFill="1" applyBorder="1" applyAlignment="1">
      <alignment horizontal="center" vertical="center" wrapText="1"/>
    </xf>
    <xf numFmtId="49" fontId="7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10" applyFont="1" applyFill="1" applyBorder="1" applyAlignment="1">
      <alignment horizontal="center" vertical="center" wrapText="1"/>
    </xf>
    <xf numFmtId="0" fontId="7" fillId="7" borderId="1" xfId="10" applyFont="1" applyFill="1" applyBorder="1" applyAlignment="1">
      <alignment vertical="top" wrapText="1"/>
    </xf>
    <xf numFmtId="0" fontId="7" fillId="8" borderId="1" xfId="10" applyFont="1" applyFill="1" applyBorder="1" applyAlignment="1">
      <alignment horizontal="center" vertical="center" wrapText="1"/>
    </xf>
    <xf numFmtId="0" fontId="7" fillId="7" borderId="1" xfId="10" applyFont="1" applyFill="1" applyBorder="1" applyAlignment="1">
      <alignment horizontal="center" vertical="center" wrapText="1"/>
    </xf>
    <xf numFmtId="4" fontId="7" fillId="5" borderId="1" xfId="10" applyNumberFormat="1" applyFont="1" applyFill="1" applyBorder="1" applyAlignment="1" applyProtection="1">
      <alignment horizontal="center" vertical="center" wrapText="1"/>
      <protection locked="0"/>
    </xf>
    <xf numFmtId="4" fontId="7" fillId="7" borderId="1" xfId="10" applyNumberFormat="1" applyFont="1" applyFill="1" applyBorder="1" applyAlignment="1">
      <alignment horizontal="center" vertical="center"/>
    </xf>
    <xf numFmtId="2" fontId="7" fillId="5" borderId="1" xfId="10" applyNumberFormat="1" applyFont="1" applyFill="1" applyBorder="1" applyAlignment="1" applyProtection="1">
      <alignment horizontal="center" vertical="center"/>
      <protection locked="0"/>
    </xf>
    <xf numFmtId="166" fontId="7" fillId="7" borderId="1" xfId="9" applyNumberFormat="1" applyFont="1" applyFill="1" applyBorder="1" applyAlignment="1">
      <alignment horizontal="center" vertical="center"/>
    </xf>
    <xf numFmtId="0" fontId="7" fillId="7" borderId="2" xfId="10" applyFont="1" applyFill="1" applyBorder="1" applyAlignment="1">
      <alignment vertical="top" wrapText="1"/>
    </xf>
    <xf numFmtId="0" fontId="7" fillId="8" borderId="1" xfId="10" applyFont="1" applyFill="1" applyBorder="1" applyAlignment="1">
      <alignment horizontal="center" vertical="center"/>
    </xf>
    <xf numFmtId="166" fontId="7" fillId="8" borderId="1" xfId="10" applyNumberFormat="1" applyFont="1" applyFill="1" applyBorder="1" applyAlignment="1">
      <alignment horizontal="center" vertical="center"/>
    </xf>
    <xf numFmtId="166" fontId="7" fillId="7" borderId="1" xfId="10" applyNumberFormat="1" applyFont="1" applyFill="1" applyBorder="1" applyAlignment="1">
      <alignment horizontal="center" vertical="center"/>
    </xf>
    <xf numFmtId="166" fontId="7" fillId="7" borderId="1" xfId="10" applyNumberFormat="1" applyFont="1" applyFill="1" applyBorder="1" applyAlignment="1">
      <alignment horizontal="center" vertical="center" wrapText="1"/>
    </xf>
    <xf numFmtId="0" fontId="7" fillId="7" borderId="7" xfId="10" applyFont="1" applyFill="1" applyBorder="1" applyAlignment="1">
      <alignment horizontal="center" vertical="center" wrapText="1"/>
    </xf>
    <xf numFmtId="4" fontId="7" fillId="8" borderId="1" xfId="10" applyNumberFormat="1" applyFont="1" applyFill="1" applyBorder="1" applyAlignment="1">
      <alignment horizontal="center" vertical="center" wrapText="1"/>
    </xf>
    <xf numFmtId="0" fontId="7" fillId="7" borderId="1" xfId="10" applyFont="1" applyFill="1" applyBorder="1" applyAlignment="1">
      <alignment horizontal="center" vertical="center"/>
    </xf>
    <xf numFmtId="2" fontId="7" fillId="7" borderId="1" xfId="10" applyNumberFormat="1" applyFont="1" applyFill="1" applyBorder="1" applyAlignment="1">
      <alignment horizontal="center" vertical="center"/>
    </xf>
    <xf numFmtId="0" fontId="7" fillId="7" borderId="9" xfId="10" applyFont="1" applyFill="1" applyBorder="1" applyAlignment="1">
      <alignment vertical="top" wrapText="1"/>
    </xf>
    <xf numFmtId="2" fontId="7" fillId="8" borderId="1" xfId="10" applyNumberFormat="1" applyFont="1" applyFill="1" applyBorder="1" applyAlignment="1">
      <alignment horizontal="center" vertical="center"/>
    </xf>
    <xf numFmtId="2" fontId="7" fillId="0" borderId="1" xfId="10" applyNumberFormat="1" applyFont="1" applyBorder="1" applyAlignment="1" applyProtection="1">
      <alignment horizontal="center" vertical="center"/>
      <protection locked="0"/>
    </xf>
    <xf numFmtId="0" fontId="7" fillId="0" borderId="1" xfId="10" applyFont="1" applyBorder="1" applyAlignment="1" applyProtection="1">
      <alignment horizontal="center" vertical="center" wrapText="1"/>
      <protection locked="0"/>
    </xf>
    <xf numFmtId="0" fontId="7" fillId="8" borderId="5" xfId="10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vertical="top" wrapText="1"/>
    </xf>
    <xf numFmtId="0" fontId="7" fillId="8" borderId="9" xfId="10" applyFont="1" applyFill="1" applyBorder="1" applyAlignment="1">
      <alignment horizontal="center" vertical="center" wrapText="1"/>
    </xf>
    <xf numFmtId="0" fontId="7" fillId="7" borderId="9" xfId="10" applyFont="1" applyFill="1" applyBorder="1" applyAlignment="1">
      <alignment horizontal="center" vertical="center" wrapText="1"/>
    </xf>
    <xf numFmtId="4" fontId="7" fillId="8" borderId="9" xfId="10" applyNumberFormat="1" applyFont="1" applyFill="1" applyBorder="1" applyAlignment="1">
      <alignment horizontal="center" vertical="center" wrapText="1"/>
    </xf>
    <xf numFmtId="4" fontId="7" fillId="8" borderId="7" xfId="10" applyNumberFormat="1" applyFont="1" applyFill="1" applyBorder="1" applyAlignment="1">
      <alignment horizontal="center" vertical="center" wrapText="1"/>
    </xf>
    <xf numFmtId="0" fontId="7" fillId="7" borderId="9" xfId="10" applyFont="1" applyFill="1" applyBorder="1" applyAlignment="1">
      <alignment horizontal="center" vertical="center"/>
    </xf>
    <xf numFmtId="2" fontId="7" fillId="7" borderId="9" xfId="10" applyNumberFormat="1" applyFont="1" applyFill="1" applyBorder="1" applyAlignment="1">
      <alignment horizontal="center" vertical="center"/>
    </xf>
    <xf numFmtId="0" fontId="7" fillId="0" borderId="1" xfId="10" applyFont="1" applyBorder="1" applyAlignment="1" applyProtection="1">
      <alignment horizontal="center" vertical="center"/>
      <protection locked="0"/>
    </xf>
    <xf numFmtId="166" fontId="7" fillId="7" borderId="1" xfId="9" applyNumberFormat="1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horizontal="center" vertical="center"/>
    </xf>
    <xf numFmtId="2" fontId="7" fillId="7" borderId="5" xfId="10" applyNumberFormat="1" applyFont="1" applyFill="1" applyBorder="1" applyAlignment="1">
      <alignment horizontal="center" vertical="center"/>
    </xf>
    <xf numFmtId="0" fontId="7" fillId="8" borderId="5" xfId="10" applyFont="1" applyFill="1" applyBorder="1" applyAlignment="1">
      <alignment horizontal="center" vertical="center"/>
    </xf>
    <xf numFmtId="0" fontId="7" fillId="5" borderId="5" xfId="10" applyFont="1" applyFill="1" applyBorder="1" applyAlignment="1" applyProtection="1">
      <alignment horizontal="center" vertical="center"/>
      <protection locked="0"/>
    </xf>
    <xf numFmtId="166" fontId="7" fillId="8" borderId="5" xfId="10" applyNumberFormat="1" applyFont="1" applyFill="1" applyBorder="1" applyAlignment="1">
      <alignment horizontal="center" vertical="center"/>
    </xf>
    <xf numFmtId="166" fontId="7" fillId="7" borderId="5" xfId="10" applyNumberFormat="1" applyFont="1" applyFill="1" applyBorder="1" applyAlignment="1">
      <alignment horizontal="center" vertical="center" wrapText="1"/>
    </xf>
    <xf numFmtId="0" fontId="7" fillId="5" borderId="5" xfId="10" applyFont="1" applyFill="1" applyBorder="1" applyAlignment="1" applyProtection="1">
      <alignment horizontal="center" vertical="center" wrapText="1"/>
      <protection locked="0"/>
    </xf>
    <xf numFmtId="0" fontId="7" fillId="8" borderId="12" xfId="10" applyFont="1" applyFill="1" applyBorder="1" applyAlignment="1">
      <alignment horizontal="center" vertical="center" wrapText="1"/>
    </xf>
    <xf numFmtId="4" fontId="7" fillId="7" borderId="5" xfId="10" applyNumberFormat="1" applyFont="1" applyFill="1" applyBorder="1" applyAlignment="1">
      <alignment horizontal="center" vertical="center"/>
    </xf>
    <xf numFmtId="4" fontId="7" fillId="7" borderId="6" xfId="10" applyNumberFormat="1" applyFont="1" applyFill="1" applyBorder="1" applyAlignment="1">
      <alignment horizontal="center" vertical="center"/>
    </xf>
    <xf numFmtId="2" fontId="7" fillId="7" borderId="6" xfId="10" applyNumberFormat="1" applyFont="1" applyFill="1" applyBorder="1" applyAlignment="1">
      <alignment horizontal="center" vertical="center"/>
    </xf>
    <xf numFmtId="2" fontId="7" fillId="5" borderId="5" xfId="10" applyNumberFormat="1" applyFont="1" applyFill="1" applyBorder="1" applyAlignment="1" applyProtection="1">
      <alignment horizontal="center" vertical="center" wrapText="1"/>
      <protection locked="0"/>
    </xf>
    <xf numFmtId="166" fontId="7" fillId="8" borderId="5" xfId="10" applyNumberFormat="1" applyFont="1" applyFill="1" applyBorder="1" applyAlignment="1">
      <alignment horizontal="center" vertical="center" wrapText="1"/>
    </xf>
    <xf numFmtId="166" fontId="9" fillId="7" borderId="5" xfId="10" applyNumberFormat="1" applyFont="1" applyFill="1" applyBorder="1" applyAlignment="1">
      <alignment horizontal="center" vertical="center" wrapText="1"/>
    </xf>
    <xf numFmtId="4" fontId="10" fillId="9" borderId="1" xfId="10" applyNumberFormat="1" applyFont="1" applyFill="1" applyBorder="1" applyAlignment="1">
      <alignment horizontal="center" vertical="center" wrapText="1"/>
    </xf>
    <xf numFmtId="166" fontId="10" fillId="10" borderId="1" xfId="9" applyNumberFormat="1" applyFont="1" applyFill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/>
    </xf>
    <xf numFmtId="4" fontId="7" fillId="5" borderId="1" xfId="10" applyNumberFormat="1" applyFont="1" applyFill="1" applyBorder="1" applyAlignment="1">
      <alignment horizontal="center" vertical="center" wrapText="1"/>
    </xf>
    <xf numFmtId="2" fontId="7" fillId="0" borderId="2" xfId="10" applyNumberFormat="1" applyFont="1" applyBorder="1" applyAlignment="1">
      <alignment horizontal="center" vertical="center"/>
    </xf>
    <xf numFmtId="167" fontId="7" fillId="5" borderId="1" xfId="10" applyNumberFormat="1" applyFont="1" applyFill="1" applyBorder="1" applyAlignment="1">
      <alignment horizontal="center" vertical="center"/>
    </xf>
    <xf numFmtId="4" fontId="7" fillId="5" borderId="2" xfId="10" applyNumberFormat="1" applyFont="1" applyFill="1" applyBorder="1" applyAlignment="1">
      <alignment horizontal="center" vertical="center"/>
    </xf>
    <xf numFmtId="2" fontId="7" fillId="0" borderId="1" xfId="10" applyNumberFormat="1" applyFont="1" applyBorder="1" applyAlignment="1">
      <alignment horizontal="center" vertical="center"/>
    </xf>
    <xf numFmtId="0" fontId="7" fillId="3" borderId="9" xfId="10" applyFont="1" applyFill="1" applyBorder="1" applyAlignment="1">
      <alignment horizontal="center" vertical="center"/>
    </xf>
    <xf numFmtId="4" fontId="7" fillId="5" borderId="4" xfId="10" applyNumberFormat="1" applyFont="1" applyFill="1" applyBorder="1" applyAlignment="1">
      <alignment horizontal="center" vertical="center" wrapText="1"/>
    </xf>
    <xf numFmtId="2" fontId="7" fillId="5" borderId="2" xfId="10" applyNumberFormat="1" applyFont="1" applyFill="1" applyBorder="1" applyAlignment="1">
      <alignment horizontal="center" vertical="center"/>
    </xf>
    <xf numFmtId="2" fontId="7" fillId="5" borderId="1" xfId="10" applyNumberFormat="1" applyFont="1" applyFill="1" applyBorder="1" applyAlignment="1">
      <alignment horizontal="center" vertical="center"/>
    </xf>
    <xf numFmtId="4" fontId="7" fillId="5" borderId="5" xfId="10" applyNumberFormat="1" applyFont="1" applyFill="1" applyBorder="1" applyAlignment="1">
      <alignment horizontal="center" vertical="center" wrapText="1"/>
    </xf>
    <xf numFmtId="0" fontId="7" fillId="5" borderId="5" xfId="10" applyFont="1" applyFill="1" applyBorder="1"/>
    <xf numFmtId="0" fontId="7" fillId="11" borderId="7" xfId="10" applyFont="1" applyFill="1" applyBorder="1" applyAlignment="1">
      <alignment horizontal="center" vertical="center"/>
    </xf>
    <xf numFmtId="4" fontId="7" fillId="5" borderId="1" xfId="10" applyNumberFormat="1" applyFont="1" applyFill="1" applyBorder="1" applyAlignment="1">
      <alignment vertical="center" wrapText="1"/>
    </xf>
    <xf numFmtId="0" fontId="7" fillId="11" borderId="1" xfId="10" applyFont="1" applyFill="1" applyBorder="1" applyAlignment="1">
      <alignment horizontal="center" vertical="center"/>
    </xf>
    <xf numFmtId="0" fontId="7" fillId="5" borderId="12" xfId="10" applyFont="1" applyFill="1" applyBorder="1" applyAlignment="1">
      <alignment horizontal="center" vertical="center" wrapText="1"/>
    </xf>
    <xf numFmtId="0" fontId="7" fillId="5" borderId="5" xfId="10" applyFont="1" applyFill="1" applyBorder="1" applyAlignment="1">
      <alignment horizontal="center" vertical="center" wrapText="1"/>
    </xf>
    <xf numFmtId="49" fontId="7" fillId="5" borderId="5" xfId="10" applyNumberFormat="1" applyFont="1" applyFill="1" applyBorder="1" applyAlignment="1" applyProtection="1">
      <alignment horizontal="center" vertical="center" wrapText="1"/>
      <protection locked="0"/>
    </xf>
    <xf numFmtId="0" fontId="7" fillId="3" borderId="13" xfId="10" applyFont="1" applyFill="1" applyBorder="1" applyAlignment="1">
      <alignment vertical="center" wrapText="1"/>
    </xf>
    <xf numFmtId="49" fontId="7" fillId="6" borderId="7" xfId="10" applyNumberFormat="1" applyFont="1" applyFill="1" applyBorder="1" applyAlignment="1" applyProtection="1">
      <alignment vertical="center" wrapText="1"/>
      <protection locked="0"/>
    </xf>
    <xf numFmtId="0" fontId="9" fillId="3" borderId="9" xfId="10" applyFont="1" applyFill="1" applyBorder="1" applyAlignment="1">
      <alignment horizontal="center" vertical="center" wrapText="1"/>
    </xf>
    <xf numFmtId="166" fontId="7" fillId="3" borderId="5" xfId="9" applyNumberFormat="1" applyFont="1" applyFill="1" applyBorder="1" applyAlignment="1">
      <alignment horizontal="center" vertical="center" wrapText="1"/>
    </xf>
    <xf numFmtId="0" fontId="9" fillId="3" borderId="10" xfId="10" applyFont="1" applyFill="1" applyBorder="1" applyAlignment="1">
      <alignment horizontal="center" vertical="center" wrapText="1"/>
    </xf>
    <xf numFmtId="0" fontId="7" fillId="3" borderId="15" xfId="10" applyFont="1" applyFill="1" applyBorder="1" applyAlignment="1">
      <alignment vertical="center" wrapText="1"/>
    </xf>
    <xf numFmtId="0" fontId="7" fillId="3" borderId="9" xfId="10" applyFont="1" applyFill="1" applyBorder="1" applyAlignment="1">
      <alignment horizontal="center" vertical="center" wrapText="1"/>
    </xf>
    <xf numFmtId="49" fontId="7" fillId="6" borderId="9" xfId="10" applyNumberFormat="1" applyFont="1" applyFill="1" applyBorder="1" applyAlignment="1" applyProtection="1">
      <alignment vertical="center" wrapText="1"/>
      <protection locked="0"/>
    </xf>
    <xf numFmtId="0" fontId="9" fillId="3" borderId="1" xfId="10" applyFont="1" applyFill="1" applyBorder="1" applyAlignment="1">
      <alignment vertical="top" wrapText="1"/>
    </xf>
    <xf numFmtId="0" fontId="9" fillId="3" borderId="1" xfId="10" applyFont="1" applyFill="1" applyBorder="1" applyAlignment="1">
      <alignment horizontal="center" vertical="center" wrapText="1"/>
    </xf>
    <xf numFmtId="0" fontId="9" fillId="5" borderId="1" xfId="10" applyFont="1" applyFill="1" applyBorder="1" applyAlignment="1" applyProtection="1">
      <alignment horizontal="center" vertical="center" wrapText="1"/>
      <protection locked="0"/>
    </xf>
    <xf numFmtId="0" fontId="7" fillId="3" borderId="4" xfId="10" applyFont="1" applyFill="1" applyBorder="1" applyAlignment="1">
      <alignment horizontal="center" vertical="center" wrapText="1"/>
    </xf>
    <xf numFmtId="49" fontId="7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10" applyFont="1" applyFill="1" applyBorder="1" applyAlignment="1">
      <alignment vertical="top" wrapText="1"/>
    </xf>
    <xf numFmtId="0" fontId="9" fillId="7" borderId="1" xfId="10" applyFont="1" applyFill="1" applyBorder="1" applyAlignment="1">
      <alignment horizontal="center" vertical="center" wrapText="1"/>
    </xf>
    <xf numFmtId="0" fontId="9" fillId="0" borderId="1" xfId="10" applyFont="1" applyBorder="1" applyAlignment="1" applyProtection="1">
      <alignment horizontal="center" vertical="center" wrapText="1"/>
      <protection locked="0"/>
    </xf>
    <xf numFmtId="2" fontId="9" fillId="0" borderId="1" xfId="10" applyNumberFormat="1" applyFont="1" applyBorder="1" applyAlignment="1">
      <alignment horizontal="center" vertical="center" wrapText="1"/>
    </xf>
    <xf numFmtId="2" fontId="9" fillId="0" borderId="1" xfId="10" applyNumberFormat="1" applyFont="1" applyBorder="1" applyAlignment="1" applyProtection="1">
      <alignment horizontal="center" vertical="center" wrapText="1"/>
      <protection locked="0"/>
    </xf>
    <xf numFmtId="166" fontId="7" fillId="0" borderId="1" xfId="9" applyNumberFormat="1" applyFont="1" applyBorder="1" applyAlignment="1">
      <alignment horizontal="center" vertical="center"/>
    </xf>
    <xf numFmtId="0" fontId="9" fillId="7" borderId="1" xfId="10" applyFont="1" applyFill="1" applyBorder="1" applyAlignment="1">
      <alignment horizontal="center" vertical="top" wrapText="1"/>
    </xf>
    <xf numFmtId="166" fontId="9" fillId="7" borderId="1" xfId="10" applyNumberFormat="1" applyFont="1" applyFill="1" applyBorder="1" applyAlignment="1">
      <alignment horizontal="center" vertical="center" wrapText="1"/>
    </xf>
    <xf numFmtId="0" fontId="7" fillId="6" borderId="1" xfId="10" applyFont="1" applyFill="1" applyBorder="1" applyAlignment="1">
      <alignment horizontal="center" vertical="center" wrapText="1"/>
    </xf>
    <xf numFmtId="1" fontId="7" fillId="6" borderId="1" xfId="10" applyNumberFormat="1" applyFont="1" applyFill="1" applyBorder="1" applyAlignment="1">
      <alignment horizontal="center" vertical="center" wrapText="1"/>
    </xf>
    <xf numFmtId="4" fontId="7" fillId="5" borderId="1" xfId="10" applyNumberFormat="1" applyFont="1" applyFill="1" applyBorder="1" applyAlignment="1">
      <alignment horizontal="center" vertical="center"/>
    </xf>
    <xf numFmtId="1" fontId="7" fillId="5" borderId="5" xfId="10" applyNumberFormat="1" applyFont="1" applyFill="1" applyBorder="1" applyAlignment="1">
      <alignment horizontal="center" vertical="center" wrapText="1"/>
    </xf>
    <xf numFmtId="49" fontId="7" fillId="5" borderId="6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9" xfId="10" applyFont="1" applyFill="1" applyBorder="1" applyAlignment="1">
      <alignment horizontal="center" vertical="center" wrapText="1"/>
    </xf>
    <xf numFmtId="1" fontId="7" fillId="6" borderId="9" xfId="10" applyNumberFormat="1" applyFont="1" applyFill="1" applyBorder="1" applyAlignment="1">
      <alignment horizontal="center" vertical="center" wrapText="1"/>
    </xf>
    <xf numFmtId="49" fontId="7" fillId="6" borderId="10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4" xfId="10" applyFont="1" applyFill="1" applyBorder="1" applyAlignment="1">
      <alignment horizontal="center" vertical="center" wrapText="1"/>
    </xf>
    <xf numFmtId="166" fontId="7" fillId="3" borderId="1" xfId="10" applyNumberFormat="1" applyFont="1" applyFill="1" applyBorder="1" applyAlignment="1">
      <alignment horizontal="center" vertical="center"/>
    </xf>
    <xf numFmtId="49" fontId="7" fillId="6" borderId="2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10" applyFont="1" applyFill="1" applyBorder="1" applyAlignment="1">
      <alignment horizontal="center" vertical="center" wrapText="1"/>
    </xf>
    <xf numFmtId="0" fontId="7" fillId="6" borderId="5" xfId="10" applyFont="1" applyFill="1" applyBorder="1" applyAlignment="1">
      <alignment horizontal="center" vertical="center" wrapText="1"/>
    </xf>
    <xf numFmtId="166" fontId="7" fillId="6" borderId="5" xfId="10" applyNumberFormat="1" applyFont="1" applyFill="1" applyBorder="1" applyAlignment="1">
      <alignment horizontal="center" vertical="center" wrapText="1"/>
    </xf>
    <xf numFmtId="166" fontId="7" fillId="3" borderId="5" xfId="10" applyNumberFormat="1" applyFont="1" applyFill="1" applyBorder="1" applyAlignment="1">
      <alignment horizontal="center" vertical="center"/>
    </xf>
    <xf numFmtId="166" fontId="7" fillId="3" borderId="5" xfId="10" applyNumberFormat="1" applyFont="1" applyFill="1" applyBorder="1" applyAlignment="1">
      <alignment horizontal="center" vertical="center" wrapText="1"/>
    </xf>
    <xf numFmtId="49" fontId="7" fillId="5" borderId="2" xfId="10" applyNumberFormat="1" applyFont="1" applyFill="1" applyBorder="1" applyAlignment="1" applyProtection="1">
      <alignment horizontal="center" vertical="center" wrapText="1"/>
      <protection locked="0"/>
    </xf>
    <xf numFmtId="0" fontId="7" fillId="7" borderId="9" xfId="10" applyFont="1" applyFill="1" applyBorder="1" applyAlignment="1">
      <alignment horizontal="left" vertical="top" wrapText="1"/>
    </xf>
    <xf numFmtId="4" fontId="7" fillId="0" borderId="9" xfId="10" applyNumberFormat="1" applyFont="1" applyBorder="1" applyAlignment="1" applyProtection="1">
      <alignment horizontal="center" vertical="center" wrapText="1"/>
      <protection locked="0"/>
    </xf>
    <xf numFmtId="4" fontId="7" fillId="7" borderId="9" xfId="10" applyNumberFormat="1" applyFont="1" applyFill="1" applyBorder="1" applyAlignment="1">
      <alignment horizontal="center" vertical="center"/>
    </xf>
    <xf numFmtId="4" fontId="7" fillId="0" borderId="9" xfId="10" applyNumberFormat="1" applyFont="1" applyBorder="1" applyAlignment="1" applyProtection="1">
      <alignment horizontal="center" vertical="center"/>
      <protection locked="0"/>
    </xf>
    <xf numFmtId="0" fontId="7" fillId="8" borderId="15" xfId="10" applyFont="1" applyFill="1" applyBorder="1" applyAlignment="1">
      <alignment horizontal="center" vertical="center" wrapText="1"/>
    </xf>
    <xf numFmtId="2" fontId="7" fillId="7" borderId="9" xfId="10" applyNumberFormat="1" applyFont="1" applyFill="1" applyBorder="1" applyAlignment="1">
      <alignment vertical="center" wrapText="1"/>
    </xf>
    <xf numFmtId="0" fontId="7" fillId="7" borderId="5" xfId="10" applyFont="1" applyFill="1" applyBorder="1" applyAlignment="1">
      <alignment horizontal="left" vertical="top" wrapText="1"/>
    </xf>
    <xf numFmtId="0" fontId="7" fillId="8" borderId="13" xfId="10" applyFont="1" applyFill="1" applyBorder="1" applyAlignment="1">
      <alignment horizontal="center" vertical="center" wrapText="1"/>
    </xf>
    <xf numFmtId="0" fontId="7" fillId="7" borderId="8" xfId="10" applyFont="1" applyFill="1" applyBorder="1" applyAlignment="1">
      <alignment horizontal="center" vertical="center"/>
    </xf>
    <xf numFmtId="167" fontId="7" fillId="8" borderId="9" xfId="10" applyNumberFormat="1" applyFont="1" applyFill="1" applyBorder="1" applyAlignment="1">
      <alignment horizontal="center" vertical="center" wrapText="1"/>
    </xf>
    <xf numFmtId="0" fontId="7" fillId="8" borderId="4" xfId="10" applyFont="1" applyFill="1" applyBorder="1" applyAlignment="1">
      <alignment horizontal="center" vertical="center" wrapText="1"/>
    </xf>
    <xf numFmtId="1" fontId="7" fillId="8" borderId="1" xfId="10" applyNumberFormat="1" applyFont="1" applyFill="1" applyBorder="1" applyAlignment="1">
      <alignment horizontal="center" vertical="center" wrapText="1"/>
    </xf>
    <xf numFmtId="1" fontId="7" fillId="5" borderId="1" xfId="10" applyNumberFormat="1" applyFont="1" applyFill="1" applyBorder="1" applyAlignment="1" applyProtection="1">
      <alignment horizontal="center" vertical="center" wrapText="1"/>
      <protection locked="0"/>
    </xf>
    <xf numFmtId="166" fontId="7" fillId="8" borderId="1" xfId="10" applyNumberFormat="1" applyFont="1" applyFill="1" applyBorder="1" applyAlignment="1">
      <alignment horizontal="center" vertical="center" wrapText="1"/>
    </xf>
    <xf numFmtId="166" fontId="7" fillId="7" borderId="1" xfId="10" applyNumberFormat="1" applyFont="1" applyFill="1" applyBorder="1" applyAlignment="1">
      <alignment vertical="center" wrapText="1"/>
    </xf>
    <xf numFmtId="0" fontId="7" fillId="5" borderId="1" xfId="10" applyFont="1" applyFill="1" applyBorder="1" applyAlignment="1" applyProtection="1">
      <alignment vertical="top" wrapText="1"/>
      <protection locked="0"/>
    </xf>
    <xf numFmtId="4" fontId="7" fillId="8" borderId="5" xfId="10" applyNumberFormat="1" applyFont="1" applyFill="1" applyBorder="1" applyAlignment="1">
      <alignment horizontal="center" vertical="center" wrapText="1"/>
    </xf>
    <xf numFmtId="49" fontId="7" fillId="8" borderId="2" xfId="10" applyNumberFormat="1" applyFont="1" applyFill="1" applyBorder="1" applyAlignment="1" applyProtection="1">
      <alignment horizontal="center" vertical="center" wrapText="1"/>
      <protection locked="0"/>
    </xf>
    <xf numFmtId="0" fontId="7" fillId="7" borderId="7" xfId="10" applyFont="1" applyFill="1" applyBorder="1" applyAlignment="1">
      <alignment horizontal="left" vertical="top" wrapText="1"/>
    </xf>
    <xf numFmtId="4" fontId="7" fillId="5" borderId="7" xfId="10" applyNumberFormat="1" applyFont="1" applyFill="1" applyBorder="1" applyAlignment="1" applyProtection="1">
      <alignment horizontal="center" vertical="center" wrapText="1"/>
      <protection locked="0"/>
    </xf>
    <xf numFmtId="4" fontId="7" fillId="7" borderId="7" xfId="10" applyNumberFormat="1" applyFont="1" applyFill="1" applyBorder="1" applyAlignment="1">
      <alignment horizontal="center" vertical="center"/>
    </xf>
    <xf numFmtId="4" fontId="7" fillId="5" borderId="7" xfId="10" applyNumberFormat="1" applyFont="1" applyFill="1" applyBorder="1" applyAlignment="1" applyProtection="1">
      <alignment horizontal="center" vertical="center"/>
      <protection locked="0"/>
    </xf>
    <xf numFmtId="1" fontId="7" fillId="6" borderId="5" xfId="10" applyNumberFormat="1" applyFont="1" applyFill="1" applyBorder="1" applyAlignment="1">
      <alignment horizontal="center" vertical="center" wrapText="1"/>
    </xf>
    <xf numFmtId="49" fontId="7" fillId="6" borderId="6" xfId="10" applyNumberFormat="1" applyFont="1" applyFill="1" applyBorder="1" applyAlignment="1" applyProtection="1">
      <alignment horizontal="center" vertical="center" wrapText="1"/>
      <protection locked="0"/>
    </xf>
    <xf numFmtId="4" fontId="10" fillId="9" borderId="9" xfId="10" applyNumberFormat="1" applyFont="1" applyFill="1" applyBorder="1" applyAlignment="1">
      <alignment horizontal="center" vertical="center" wrapText="1"/>
    </xf>
    <xf numFmtId="4" fontId="7" fillId="0" borderId="1" xfId="10" applyNumberFormat="1" applyFont="1" applyBorder="1" applyAlignment="1">
      <alignment horizontal="center" vertical="center" wrapText="1"/>
    </xf>
    <xf numFmtId="0" fontId="7" fillId="5" borderId="9" xfId="10" applyFont="1" applyFill="1" applyBorder="1"/>
    <xf numFmtId="166" fontId="10" fillId="10" borderId="2" xfId="10" applyNumberFormat="1" applyFont="1" applyFill="1" applyBorder="1" applyAlignment="1">
      <alignment horizontal="center" vertical="center" wrapText="1"/>
    </xf>
    <xf numFmtId="0" fontId="3" fillId="0" borderId="1" xfId="10" applyFont="1" applyBorder="1"/>
    <xf numFmtId="1" fontId="11" fillId="0" borderId="1" xfId="10" applyNumberFormat="1" applyFont="1" applyBorder="1" applyAlignment="1">
      <alignment horizontal="center" vertical="center"/>
    </xf>
    <xf numFmtId="0" fontId="3" fillId="0" borderId="1" xfId="10" applyFont="1" applyBorder="1" applyAlignment="1">
      <alignment vertical="top"/>
    </xf>
    <xf numFmtId="0" fontId="11" fillId="0" borderId="1" xfId="10" applyFont="1" applyBorder="1"/>
    <xf numFmtId="0" fontId="12" fillId="0" borderId="0" xfId="10" applyFont="1" applyAlignment="1">
      <alignment horizontal="left" vertical="top" wrapText="1"/>
    </xf>
    <xf numFmtId="1" fontId="11" fillId="0" borderId="0" xfId="10" applyNumberFormat="1" applyFont="1" applyAlignment="1">
      <alignment horizontal="center" vertical="center"/>
    </xf>
    <xf numFmtId="0" fontId="11" fillId="0" borderId="0" xfId="10" applyFont="1"/>
    <xf numFmtId="0" fontId="11" fillId="0" borderId="0" xfId="10" applyFont="1" applyAlignment="1">
      <alignment horizontal="right"/>
    </xf>
    <xf numFmtId="0" fontId="7" fillId="0" borderId="1" xfId="9" applyFont="1" applyBorder="1" applyAlignment="1">
      <alignment horizontal="left" vertical="top" wrapText="1"/>
    </xf>
    <xf numFmtId="0" fontId="7" fillId="0" borderId="1" xfId="9" applyFont="1" applyBorder="1" applyAlignment="1" applyProtection="1">
      <alignment horizontal="left" vertical="top" wrapText="1"/>
      <protection locked="0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7" fillId="7" borderId="1" xfId="10" applyFont="1" applyFill="1" applyBorder="1" applyAlignment="1">
      <alignment horizontal="center" vertical="center"/>
    </xf>
    <xf numFmtId="0" fontId="5" fillId="5" borderId="1" xfId="10" applyFont="1" applyFill="1" applyBorder="1" applyAlignment="1">
      <alignment horizontal="center"/>
    </xf>
    <xf numFmtId="0" fontId="7" fillId="5" borderId="8" xfId="10" applyFont="1" applyFill="1" applyBorder="1" applyAlignment="1">
      <alignment horizontal="center" vertical="center" wrapText="1"/>
    </xf>
    <xf numFmtId="0" fontId="9" fillId="5" borderId="0" xfId="10" applyFont="1" applyFill="1"/>
    <xf numFmtId="0" fontId="9" fillId="5" borderId="13" xfId="10" applyFont="1" applyFill="1" applyBorder="1"/>
    <xf numFmtId="0" fontId="10" fillId="11" borderId="6" xfId="10" applyFont="1" applyFill="1" applyBorder="1" applyAlignment="1">
      <alignment horizontal="left" vertical="center" wrapText="1"/>
    </xf>
    <xf numFmtId="0" fontId="4" fillId="11" borderId="11" xfId="10" applyFont="1" applyFill="1" applyBorder="1"/>
    <xf numFmtId="0" fontId="4" fillId="11" borderId="12" xfId="10" applyFont="1" applyFill="1" applyBorder="1"/>
    <xf numFmtId="166" fontId="10" fillId="12" borderId="8" xfId="10" applyNumberFormat="1" applyFont="1" applyFill="1" applyBorder="1" applyAlignment="1">
      <alignment horizontal="center" vertical="center"/>
    </xf>
    <xf numFmtId="166" fontId="9" fillId="11" borderId="0" xfId="10" applyNumberFormat="1" applyFont="1" applyFill="1" applyAlignment="1">
      <alignment vertical="center"/>
    </xf>
    <xf numFmtId="166" fontId="9" fillId="11" borderId="13" xfId="10" applyNumberFormat="1" applyFont="1" applyFill="1" applyBorder="1" applyAlignment="1">
      <alignment vertical="center"/>
    </xf>
    <xf numFmtId="0" fontId="7" fillId="5" borderId="1" xfId="10" applyFont="1" applyFill="1" applyBorder="1" applyAlignment="1">
      <alignment horizontal="center" vertical="center" wrapText="1"/>
    </xf>
    <xf numFmtId="0" fontId="10" fillId="11" borderId="1" xfId="10" applyFont="1" applyFill="1" applyBorder="1" applyAlignment="1">
      <alignment horizontal="left" vertical="center" wrapText="1"/>
    </xf>
    <xf numFmtId="2" fontId="10" fillId="12" borderId="1" xfId="11" applyNumberFormat="1" applyFont="1" applyFill="1" applyBorder="1" applyAlignment="1">
      <alignment horizontal="center" vertical="center"/>
    </xf>
    <xf numFmtId="0" fontId="7" fillId="5" borderId="2" xfId="10" applyFont="1" applyFill="1" applyBorder="1" applyAlignment="1">
      <alignment horizontal="left" vertical="center" wrapText="1"/>
    </xf>
    <xf numFmtId="0" fontId="9" fillId="5" borderId="3" xfId="10" applyFont="1" applyFill="1" applyBorder="1"/>
    <xf numFmtId="0" fontId="9" fillId="5" borderId="4" xfId="10" applyFont="1" applyFill="1" applyBorder="1"/>
    <xf numFmtId="0" fontId="7" fillId="7" borderId="1" xfId="10" applyFont="1" applyFill="1" applyBorder="1" applyAlignment="1">
      <alignment horizontal="left" vertical="top" wrapText="1"/>
    </xf>
    <xf numFmtId="0" fontId="7" fillId="7" borderId="2" xfId="10" applyFont="1" applyFill="1" applyBorder="1" applyAlignment="1">
      <alignment horizontal="left" vertical="top" wrapText="1"/>
    </xf>
    <xf numFmtId="166" fontId="7" fillId="8" borderId="1" xfId="10" applyNumberFormat="1" applyFont="1" applyFill="1" applyBorder="1" applyAlignment="1">
      <alignment horizontal="center" vertical="center"/>
    </xf>
    <xf numFmtId="166" fontId="7" fillId="7" borderId="1" xfId="10" applyNumberFormat="1" applyFont="1" applyFill="1" applyBorder="1" applyAlignment="1">
      <alignment horizontal="center" vertical="center"/>
    </xf>
    <xf numFmtId="0" fontId="7" fillId="7" borderId="3" xfId="10" applyFont="1" applyFill="1" applyBorder="1" applyAlignment="1">
      <alignment horizontal="left" vertical="top" wrapText="1"/>
    </xf>
    <xf numFmtId="0" fontId="7" fillId="7" borderId="4" xfId="10" applyFont="1" applyFill="1" applyBorder="1" applyAlignment="1">
      <alignment horizontal="left" vertical="top" wrapText="1"/>
    </xf>
    <xf numFmtId="166" fontId="7" fillId="8" borderId="2" xfId="10" applyNumberFormat="1" applyFont="1" applyFill="1" applyBorder="1" applyAlignment="1">
      <alignment horizontal="center" vertical="center"/>
    </xf>
    <xf numFmtId="166" fontId="7" fillId="8" borderId="4" xfId="10" applyNumberFormat="1" applyFont="1" applyFill="1" applyBorder="1" applyAlignment="1">
      <alignment horizontal="center" vertical="center"/>
    </xf>
    <xf numFmtId="1" fontId="7" fillId="7" borderId="2" xfId="10" applyNumberFormat="1" applyFont="1" applyFill="1" applyBorder="1" applyAlignment="1">
      <alignment horizontal="center" vertical="center"/>
    </xf>
    <xf numFmtId="1" fontId="7" fillId="7" borderId="4" xfId="10" applyNumberFormat="1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vertical="center" wrapText="1"/>
    </xf>
    <xf numFmtId="0" fontId="9" fillId="5" borderId="11" xfId="10" applyFont="1" applyFill="1" applyBorder="1"/>
    <xf numFmtId="0" fontId="9" fillId="5" borderId="12" xfId="10" applyFont="1" applyFill="1" applyBorder="1"/>
    <xf numFmtId="0" fontId="4" fillId="7" borderId="6" xfId="10" applyFont="1" applyFill="1" applyBorder="1" applyAlignment="1">
      <alignment horizontal="left" vertical="center" wrapText="1"/>
    </xf>
    <xf numFmtId="0" fontId="4" fillId="7" borderId="11" xfId="10" applyFont="1" applyFill="1" applyBorder="1" applyAlignment="1">
      <alignment horizontal="left" vertical="center" wrapText="1"/>
    </xf>
    <xf numFmtId="0" fontId="4" fillId="7" borderId="12" xfId="10" applyFont="1" applyFill="1" applyBorder="1" applyAlignment="1">
      <alignment horizontal="left" vertical="center" wrapText="1"/>
    </xf>
    <xf numFmtId="0" fontId="4" fillId="7" borderId="8" xfId="10" applyFont="1" applyFill="1" applyBorder="1" applyAlignment="1">
      <alignment horizontal="left" vertical="center" wrapText="1"/>
    </xf>
    <xf numFmtId="0" fontId="4" fillId="7" borderId="0" xfId="10" applyFont="1" applyFill="1" applyAlignment="1">
      <alignment horizontal="left" vertical="center" wrapText="1"/>
    </xf>
    <xf numFmtId="0" fontId="4" fillId="7" borderId="13" xfId="10" applyFont="1" applyFill="1" applyBorder="1" applyAlignment="1">
      <alignment horizontal="left" vertical="center" wrapText="1"/>
    </xf>
    <xf numFmtId="0" fontId="4" fillId="7" borderId="10" xfId="10" applyFont="1" applyFill="1" applyBorder="1" applyAlignment="1">
      <alignment horizontal="left" vertical="center" wrapText="1"/>
    </xf>
    <xf numFmtId="0" fontId="4" fillId="7" borderId="14" xfId="10" applyFont="1" applyFill="1" applyBorder="1" applyAlignment="1">
      <alignment horizontal="left" vertical="center" wrapText="1"/>
    </xf>
    <xf numFmtId="0" fontId="4" fillId="7" borderId="15" xfId="10" applyFont="1" applyFill="1" applyBorder="1" applyAlignment="1">
      <alignment horizontal="left" vertical="center" wrapText="1"/>
    </xf>
    <xf numFmtId="166" fontId="9" fillId="7" borderId="1" xfId="10" applyNumberFormat="1" applyFont="1" applyFill="1" applyBorder="1" applyAlignment="1">
      <alignment horizontal="center" vertical="center"/>
    </xf>
    <xf numFmtId="166" fontId="4" fillId="7" borderId="1" xfId="10" applyNumberFormat="1" applyFont="1" applyFill="1" applyBorder="1" applyAlignment="1">
      <alignment horizontal="center" vertical="center"/>
    </xf>
    <xf numFmtId="0" fontId="7" fillId="5" borderId="2" xfId="10" applyFont="1" applyFill="1" applyBorder="1" applyAlignment="1">
      <alignment vertical="center" wrapText="1"/>
    </xf>
    <xf numFmtId="0" fontId="7" fillId="3" borderId="2" xfId="10" applyFont="1" applyFill="1" applyBorder="1" applyAlignment="1">
      <alignment horizontal="left" vertical="center" wrapText="1"/>
    </xf>
    <xf numFmtId="0" fontId="7" fillId="3" borderId="3" xfId="10" applyFont="1" applyFill="1" applyBorder="1" applyAlignment="1">
      <alignment horizontal="left" vertical="center" wrapText="1"/>
    </xf>
    <xf numFmtId="0" fontId="7" fillId="3" borderId="4" xfId="10" applyFont="1" applyFill="1" applyBorder="1" applyAlignment="1">
      <alignment horizontal="left" vertical="center" wrapText="1"/>
    </xf>
    <xf numFmtId="1" fontId="7" fillId="3" borderId="2" xfId="10" applyNumberFormat="1" applyFont="1" applyFill="1" applyBorder="1" applyAlignment="1">
      <alignment horizontal="center" vertical="center"/>
    </xf>
    <xf numFmtId="1" fontId="7" fillId="3" borderId="4" xfId="10" applyNumberFormat="1" applyFont="1" applyFill="1" applyBorder="1" applyAlignment="1">
      <alignment horizontal="center" vertical="center"/>
    </xf>
    <xf numFmtId="166" fontId="7" fillId="3" borderId="2" xfId="10" applyNumberFormat="1" applyFont="1" applyFill="1" applyBorder="1" applyAlignment="1">
      <alignment horizontal="center" vertical="center"/>
    </xf>
    <xf numFmtId="166" fontId="7" fillId="3" borderId="4" xfId="10" applyNumberFormat="1" applyFont="1" applyFill="1" applyBorder="1" applyAlignment="1">
      <alignment horizontal="center" vertical="center"/>
    </xf>
    <xf numFmtId="0" fontId="10" fillId="3" borderId="6" xfId="10" applyFont="1" applyFill="1" applyBorder="1" applyAlignment="1">
      <alignment horizontal="left" vertical="top" wrapText="1"/>
    </xf>
    <xf numFmtId="0" fontId="10" fillId="3" borderId="11" xfId="10" applyFont="1" applyFill="1" applyBorder="1" applyAlignment="1">
      <alignment horizontal="left" vertical="top" wrapText="1"/>
    </xf>
    <xf numFmtId="0" fontId="10" fillId="3" borderId="12" xfId="10" applyFont="1" applyFill="1" applyBorder="1" applyAlignment="1">
      <alignment horizontal="left" vertical="top" wrapText="1"/>
    </xf>
    <xf numFmtId="0" fontId="10" fillId="3" borderId="8" xfId="10" applyFont="1" applyFill="1" applyBorder="1" applyAlignment="1">
      <alignment horizontal="left" vertical="top" wrapText="1"/>
    </xf>
    <xf numFmtId="0" fontId="10" fillId="3" borderId="0" xfId="10" applyFont="1" applyFill="1" applyAlignment="1">
      <alignment horizontal="left" vertical="top" wrapText="1"/>
    </xf>
    <xf numFmtId="0" fontId="10" fillId="3" borderId="13" xfId="10" applyFont="1" applyFill="1" applyBorder="1" applyAlignment="1">
      <alignment horizontal="left" vertical="top" wrapText="1"/>
    </xf>
    <xf numFmtId="166" fontId="10" fillId="3" borderId="6" xfId="10" applyNumberFormat="1" applyFont="1" applyFill="1" applyBorder="1" applyAlignment="1">
      <alignment horizontal="center" vertical="center" wrapText="1"/>
    </xf>
    <xf numFmtId="166" fontId="10" fillId="3" borderId="12" xfId="10" applyNumberFormat="1" applyFont="1" applyFill="1" applyBorder="1" applyAlignment="1">
      <alignment horizontal="center" vertical="center" wrapText="1"/>
    </xf>
    <xf numFmtId="166" fontId="10" fillId="3" borderId="8" xfId="10" applyNumberFormat="1" applyFont="1" applyFill="1" applyBorder="1" applyAlignment="1">
      <alignment horizontal="center" vertical="center" wrapText="1"/>
    </xf>
    <xf numFmtId="166" fontId="10" fillId="3" borderId="13" xfId="10" applyNumberFormat="1" applyFont="1" applyFill="1" applyBorder="1" applyAlignment="1">
      <alignment horizontal="center" vertical="center" wrapText="1"/>
    </xf>
    <xf numFmtId="166" fontId="7" fillId="3" borderId="6" xfId="10" applyNumberFormat="1" applyFont="1" applyFill="1" applyBorder="1" applyAlignment="1">
      <alignment horizontal="center" vertical="center"/>
    </xf>
    <xf numFmtId="166" fontId="7" fillId="3" borderId="12" xfId="10" applyNumberFormat="1" applyFont="1" applyFill="1" applyBorder="1" applyAlignment="1">
      <alignment horizontal="center" vertical="center"/>
    </xf>
    <xf numFmtId="166" fontId="7" fillId="3" borderId="8" xfId="10" applyNumberFormat="1" applyFont="1" applyFill="1" applyBorder="1" applyAlignment="1">
      <alignment horizontal="center" vertical="center"/>
    </xf>
    <xf numFmtId="166" fontId="7" fillId="3" borderId="13" xfId="10" applyNumberFormat="1" applyFont="1" applyFill="1" applyBorder="1" applyAlignment="1">
      <alignment horizontal="center" vertical="center"/>
    </xf>
    <xf numFmtId="0" fontId="7" fillId="3" borderId="5" xfId="10" applyFont="1" applyFill="1" applyBorder="1" applyAlignment="1">
      <alignment horizontal="center" vertical="center"/>
    </xf>
    <xf numFmtId="0" fontId="7" fillId="3" borderId="7" xfId="10" applyFont="1" applyFill="1" applyBorder="1" applyAlignment="1">
      <alignment horizontal="center" vertical="center"/>
    </xf>
    <xf numFmtId="0" fontId="7" fillId="3" borderId="9" xfId="10" applyFont="1" applyFill="1" applyBorder="1" applyAlignment="1">
      <alignment horizontal="center" vertical="center"/>
    </xf>
    <xf numFmtId="0" fontId="10" fillId="5" borderId="10" xfId="10" applyFont="1" applyFill="1" applyBorder="1" applyAlignment="1">
      <alignment vertical="center" wrapText="1"/>
    </xf>
    <xf numFmtId="0" fontId="9" fillId="5" borderId="14" xfId="10" applyFont="1" applyFill="1" applyBorder="1"/>
    <xf numFmtId="0" fontId="9" fillId="5" borderId="15" xfId="10" applyFont="1" applyFill="1" applyBorder="1"/>
    <xf numFmtId="0" fontId="7" fillId="5" borderId="10" xfId="10" applyFont="1" applyFill="1" applyBorder="1" applyAlignment="1">
      <alignment horizontal="center"/>
    </xf>
    <xf numFmtId="0" fontId="7" fillId="5" borderId="14" xfId="10" applyFont="1" applyFill="1" applyBorder="1" applyAlignment="1">
      <alignment horizontal="center"/>
    </xf>
    <xf numFmtId="0" fontId="7" fillId="5" borderId="15" xfId="10" applyFont="1" applyFill="1" applyBorder="1" applyAlignment="1">
      <alignment horizontal="center"/>
    </xf>
    <xf numFmtId="0" fontId="9" fillId="3" borderId="3" xfId="10" applyFont="1" applyFill="1" applyBorder="1"/>
    <xf numFmtId="0" fontId="9" fillId="3" borderId="4" xfId="10" applyFont="1" applyFill="1" applyBorder="1"/>
    <xf numFmtId="166" fontId="9" fillId="3" borderId="4" xfId="10" applyNumberFormat="1" applyFont="1" applyFill="1" applyBorder="1" applyAlignment="1">
      <alignment vertical="center"/>
    </xf>
    <xf numFmtId="0" fontId="7" fillId="7" borderId="5" xfId="10" applyFont="1" applyFill="1" applyBorder="1" applyAlignment="1">
      <alignment horizontal="center" vertical="center"/>
    </xf>
    <xf numFmtId="0" fontId="7" fillId="7" borderId="7" xfId="10" applyFont="1" applyFill="1" applyBorder="1" applyAlignment="1">
      <alignment horizontal="center" vertical="center"/>
    </xf>
    <xf numFmtId="0" fontId="7" fillId="7" borderId="9" xfId="10" applyFont="1" applyFill="1" applyBorder="1" applyAlignment="1">
      <alignment horizontal="center" vertical="center"/>
    </xf>
    <xf numFmtId="0" fontId="7" fillId="5" borderId="2" xfId="10" applyFont="1" applyFill="1" applyBorder="1" applyAlignment="1">
      <alignment horizontal="center" vertical="center" wrapText="1"/>
    </xf>
    <xf numFmtId="0" fontId="7" fillId="5" borderId="3" xfId="10" applyFont="1" applyFill="1" applyBorder="1" applyAlignment="1">
      <alignment horizontal="center" vertical="center" wrapText="1"/>
    </xf>
    <xf numFmtId="0" fontId="7" fillId="5" borderId="4" xfId="10" applyFont="1" applyFill="1" applyBorder="1" applyAlignment="1">
      <alignment horizontal="center" vertical="center" wrapText="1"/>
    </xf>
    <xf numFmtId="0" fontId="10" fillId="11" borderId="2" xfId="10" applyFont="1" applyFill="1" applyBorder="1" applyAlignment="1">
      <alignment vertical="center" wrapText="1"/>
    </xf>
    <xf numFmtId="0" fontId="10" fillId="11" borderId="3" xfId="10" applyFont="1" applyFill="1" applyBorder="1" applyAlignment="1">
      <alignment vertical="center" wrapText="1"/>
    </xf>
    <xf numFmtId="0" fontId="10" fillId="11" borderId="4" xfId="10" applyFont="1" applyFill="1" applyBorder="1" applyAlignment="1">
      <alignment vertical="center" wrapText="1"/>
    </xf>
    <xf numFmtId="166" fontId="10" fillId="12" borderId="2" xfId="10" applyNumberFormat="1" applyFont="1" applyFill="1" applyBorder="1" applyAlignment="1">
      <alignment horizontal="center" vertical="center"/>
    </xf>
    <xf numFmtId="166" fontId="10" fillId="12" borderId="3" xfId="10" applyNumberFormat="1" applyFont="1" applyFill="1" applyBorder="1" applyAlignment="1">
      <alignment horizontal="center" vertical="center"/>
    </xf>
    <xf numFmtId="166" fontId="10" fillId="12" borderId="4" xfId="10" applyNumberFormat="1" applyFont="1" applyFill="1" applyBorder="1" applyAlignment="1">
      <alignment horizontal="center" vertical="center"/>
    </xf>
    <xf numFmtId="0" fontId="7" fillId="5" borderId="3" xfId="10" applyFont="1" applyFill="1" applyBorder="1" applyAlignment="1">
      <alignment vertical="center" wrapText="1"/>
    </xf>
    <xf numFmtId="0" fontId="7" fillId="5" borderId="4" xfId="10" applyFont="1" applyFill="1" applyBorder="1" applyAlignment="1">
      <alignment vertical="center" wrapText="1"/>
    </xf>
    <xf numFmtId="0" fontId="7" fillId="7" borderId="2" xfId="10" applyFont="1" applyFill="1" applyBorder="1" applyAlignment="1">
      <alignment vertical="center" wrapText="1"/>
    </xf>
    <xf numFmtId="0" fontId="7" fillId="7" borderId="3" xfId="10" applyFont="1" applyFill="1" applyBorder="1" applyAlignment="1">
      <alignment vertical="center" wrapText="1"/>
    </xf>
    <xf numFmtId="0" fontId="7" fillId="7" borderId="4" xfId="10" applyFont="1" applyFill="1" applyBorder="1" applyAlignment="1">
      <alignment vertical="center" wrapText="1"/>
    </xf>
    <xf numFmtId="1" fontId="7" fillId="8" borderId="2" xfId="10" applyNumberFormat="1" applyFont="1" applyFill="1" applyBorder="1" applyAlignment="1">
      <alignment horizontal="center" vertical="center"/>
    </xf>
    <xf numFmtId="1" fontId="7" fillId="8" borderId="4" xfId="10" applyNumberFormat="1" applyFont="1" applyFill="1" applyBorder="1" applyAlignment="1">
      <alignment horizontal="center" vertical="center"/>
    </xf>
    <xf numFmtId="0" fontId="10" fillId="7" borderId="6" xfId="10" applyFont="1" applyFill="1" applyBorder="1" applyAlignment="1">
      <alignment vertical="center" wrapText="1"/>
    </xf>
    <xf numFmtId="0" fontId="10" fillId="7" borderId="11" xfId="10" applyFont="1" applyFill="1" applyBorder="1" applyAlignment="1">
      <alignment vertical="center" wrapText="1"/>
    </xf>
    <xf numFmtId="0" fontId="10" fillId="7" borderId="12" xfId="10" applyFont="1" applyFill="1" applyBorder="1" applyAlignment="1">
      <alignment vertical="center" wrapText="1"/>
    </xf>
    <xf numFmtId="0" fontId="10" fillId="7" borderId="8" xfId="10" applyFont="1" applyFill="1" applyBorder="1" applyAlignment="1">
      <alignment vertical="center" wrapText="1"/>
    </xf>
    <xf numFmtId="0" fontId="10" fillId="7" borderId="0" xfId="10" applyFont="1" applyFill="1" applyAlignment="1">
      <alignment vertical="center" wrapText="1"/>
    </xf>
    <xf numFmtId="0" fontId="10" fillId="7" borderId="13" xfId="10" applyFont="1" applyFill="1" applyBorder="1" applyAlignment="1">
      <alignment vertical="center" wrapText="1"/>
    </xf>
    <xf numFmtId="0" fontId="10" fillId="7" borderId="10" xfId="10" applyFont="1" applyFill="1" applyBorder="1" applyAlignment="1">
      <alignment vertical="center" wrapText="1"/>
    </xf>
    <xf numFmtId="0" fontId="10" fillId="7" borderId="14" xfId="10" applyFont="1" applyFill="1" applyBorder="1" applyAlignment="1">
      <alignment vertical="center" wrapText="1"/>
    </xf>
    <xf numFmtId="0" fontId="10" fillId="7" borderId="15" xfId="10" applyFont="1" applyFill="1" applyBorder="1" applyAlignment="1">
      <alignment vertical="center" wrapText="1"/>
    </xf>
    <xf numFmtId="166" fontId="7" fillId="8" borderId="6" xfId="10" applyNumberFormat="1" applyFont="1" applyFill="1" applyBorder="1" applyAlignment="1">
      <alignment horizontal="center" vertical="center"/>
    </xf>
    <xf numFmtId="166" fontId="7" fillId="8" borderId="12" xfId="10" applyNumberFormat="1" applyFont="1" applyFill="1" applyBorder="1" applyAlignment="1">
      <alignment horizontal="center" vertical="center"/>
    </xf>
    <xf numFmtId="166" fontId="7" fillId="8" borderId="8" xfId="10" applyNumberFormat="1" applyFont="1" applyFill="1" applyBorder="1" applyAlignment="1">
      <alignment horizontal="center" vertical="center"/>
    </xf>
    <xf numFmtId="166" fontId="7" fillId="8" borderId="13" xfId="10" applyNumberFormat="1" applyFont="1" applyFill="1" applyBorder="1" applyAlignment="1">
      <alignment horizontal="center" vertical="center"/>
    </xf>
    <xf numFmtId="166" fontId="7" fillId="8" borderId="10" xfId="10" applyNumberFormat="1" applyFont="1" applyFill="1" applyBorder="1" applyAlignment="1">
      <alignment horizontal="center" vertical="center"/>
    </xf>
    <xf numFmtId="166" fontId="7" fillId="8" borderId="15" xfId="10" applyNumberFormat="1" applyFont="1" applyFill="1" applyBorder="1" applyAlignment="1">
      <alignment horizontal="center" vertical="center"/>
    </xf>
    <xf numFmtId="166" fontId="10" fillId="8" borderId="6" xfId="10" applyNumberFormat="1" applyFont="1" applyFill="1" applyBorder="1" applyAlignment="1">
      <alignment horizontal="center" vertical="center"/>
    </xf>
    <xf numFmtId="166" fontId="10" fillId="8" borderId="12" xfId="10" applyNumberFormat="1" applyFont="1" applyFill="1" applyBorder="1" applyAlignment="1">
      <alignment horizontal="center" vertical="center"/>
    </xf>
    <xf numFmtId="166" fontId="10" fillId="8" borderId="8" xfId="10" applyNumberFormat="1" applyFont="1" applyFill="1" applyBorder="1" applyAlignment="1">
      <alignment horizontal="center" vertical="center"/>
    </xf>
    <xf numFmtId="166" fontId="10" fillId="8" borderId="13" xfId="10" applyNumberFormat="1" applyFont="1" applyFill="1" applyBorder="1" applyAlignment="1">
      <alignment horizontal="center" vertical="center"/>
    </xf>
    <xf numFmtId="166" fontId="10" fillId="8" borderId="10" xfId="10" applyNumberFormat="1" applyFont="1" applyFill="1" applyBorder="1" applyAlignment="1">
      <alignment horizontal="center" vertical="center"/>
    </xf>
    <xf numFmtId="166" fontId="10" fillId="8" borderId="15" xfId="10" applyNumberFormat="1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vertical="center" wrapText="1"/>
    </xf>
    <xf numFmtId="0" fontId="7" fillId="3" borderId="3" xfId="10" applyFont="1" applyFill="1" applyBorder="1" applyAlignment="1">
      <alignment vertical="center" wrapText="1"/>
    </xf>
    <xf numFmtId="0" fontId="7" fillId="3" borderId="4" xfId="10" applyFont="1" applyFill="1" applyBorder="1" applyAlignment="1">
      <alignment vertical="center" wrapText="1"/>
    </xf>
    <xf numFmtId="1" fontId="7" fillId="6" borderId="2" xfId="10" applyNumberFormat="1" applyFont="1" applyFill="1" applyBorder="1" applyAlignment="1">
      <alignment horizontal="center" vertical="center"/>
    </xf>
    <xf numFmtId="1" fontId="7" fillId="6" borderId="4" xfId="10" applyNumberFormat="1" applyFont="1" applyFill="1" applyBorder="1" applyAlignment="1">
      <alignment horizontal="center" vertical="center"/>
    </xf>
    <xf numFmtId="166" fontId="7" fillId="6" borderId="2" xfId="10" applyNumberFormat="1" applyFont="1" applyFill="1" applyBorder="1" applyAlignment="1">
      <alignment horizontal="center" vertical="center"/>
    </xf>
    <xf numFmtId="166" fontId="7" fillId="6" borderId="4" xfId="10" applyNumberFormat="1" applyFont="1" applyFill="1" applyBorder="1" applyAlignment="1">
      <alignment horizontal="center" vertical="center"/>
    </xf>
    <xf numFmtId="0" fontId="10" fillId="3" borderId="11" xfId="10" applyFont="1" applyFill="1" applyBorder="1" applyAlignment="1">
      <alignment vertical="center" wrapText="1"/>
    </xf>
    <xf numFmtId="0" fontId="10" fillId="3" borderId="12" xfId="10" applyFont="1" applyFill="1" applyBorder="1" applyAlignment="1">
      <alignment vertical="center" wrapText="1"/>
    </xf>
    <xf numFmtId="0" fontId="10" fillId="3" borderId="0" xfId="10" applyFont="1" applyFill="1" applyAlignment="1">
      <alignment vertical="center" wrapText="1"/>
    </xf>
    <xf numFmtId="0" fontId="10" fillId="3" borderId="13" xfId="10" applyFont="1" applyFill="1" applyBorder="1" applyAlignment="1">
      <alignment vertical="center" wrapText="1"/>
    </xf>
    <xf numFmtId="0" fontId="10" fillId="3" borderId="14" xfId="10" applyFont="1" applyFill="1" applyBorder="1" applyAlignment="1">
      <alignment vertical="center" wrapText="1"/>
    </xf>
    <xf numFmtId="0" fontId="10" fillId="3" borderId="15" xfId="10" applyFont="1" applyFill="1" applyBorder="1" applyAlignment="1">
      <alignment vertical="center" wrapText="1"/>
    </xf>
    <xf numFmtId="166" fontId="10" fillId="6" borderId="6" xfId="10" applyNumberFormat="1" applyFont="1" applyFill="1" applyBorder="1" applyAlignment="1">
      <alignment horizontal="center" vertical="center"/>
    </xf>
    <xf numFmtId="166" fontId="10" fillId="6" borderId="12" xfId="10" applyNumberFormat="1" applyFont="1" applyFill="1" applyBorder="1" applyAlignment="1">
      <alignment horizontal="center" vertical="center"/>
    </xf>
    <xf numFmtId="166" fontId="10" fillId="6" borderId="8" xfId="10" applyNumberFormat="1" applyFont="1" applyFill="1" applyBorder="1" applyAlignment="1">
      <alignment horizontal="center" vertical="center"/>
    </xf>
    <xf numFmtId="166" fontId="10" fillId="6" borderId="13" xfId="10" applyNumberFormat="1" applyFont="1" applyFill="1" applyBorder="1" applyAlignment="1">
      <alignment horizontal="center" vertical="center"/>
    </xf>
    <xf numFmtId="166" fontId="10" fillId="6" borderId="10" xfId="10" applyNumberFormat="1" applyFont="1" applyFill="1" applyBorder="1" applyAlignment="1">
      <alignment horizontal="center" vertical="center"/>
    </xf>
    <xf numFmtId="166" fontId="10" fillId="6" borderId="15" xfId="10" applyNumberFormat="1" applyFont="1" applyFill="1" applyBorder="1" applyAlignment="1">
      <alignment horizontal="center" vertical="center"/>
    </xf>
    <xf numFmtId="166" fontId="7" fillId="6" borderId="6" xfId="10" applyNumberFormat="1" applyFont="1" applyFill="1" applyBorder="1" applyAlignment="1">
      <alignment horizontal="center" vertical="center"/>
    </xf>
    <xf numFmtId="166" fontId="7" fillId="6" borderId="12" xfId="10" applyNumberFormat="1" applyFont="1" applyFill="1" applyBorder="1" applyAlignment="1">
      <alignment horizontal="center" vertical="center"/>
    </xf>
    <xf numFmtId="166" fontId="7" fillId="6" borderId="8" xfId="10" applyNumberFormat="1" applyFont="1" applyFill="1" applyBorder="1" applyAlignment="1">
      <alignment horizontal="center" vertical="center"/>
    </xf>
    <xf numFmtId="166" fontId="7" fillId="6" borderId="13" xfId="10" applyNumberFormat="1" applyFont="1" applyFill="1" applyBorder="1" applyAlignment="1">
      <alignment horizontal="center" vertical="center"/>
    </xf>
    <xf numFmtId="166" fontId="7" fillId="6" borderId="10" xfId="10" applyNumberFormat="1" applyFont="1" applyFill="1" applyBorder="1" applyAlignment="1">
      <alignment horizontal="center" vertical="center"/>
    </xf>
    <xf numFmtId="166" fontId="7" fillId="6" borderId="15" xfId="10" applyNumberFormat="1" applyFont="1" applyFill="1" applyBorder="1" applyAlignment="1">
      <alignment horizontal="center" vertical="center"/>
    </xf>
    <xf numFmtId="166" fontId="7" fillId="8" borderId="1" xfId="10" applyNumberFormat="1" applyFont="1" applyFill="1" applyBorder="1" applyAlignment="1">
      <alignment horizontal="center" vertical="center" wrapText="1"/>
    </xf>
    <xf numFmtId="166" fontId="7" fillId="7" borderId="1" xfId="9" applyNumberFormat="1" applyFont="1" applyFill="1" applyBorder="1" applyAlignment="1">
      <alignment horizontal="center" vertical="center"/>
    </xf>
    <xf numFmtId="166" fontId="7" fillId="7" borderId="1" xfId="10" applyNumberFormat="1" applyFont="1" applyFill="1" applyBorder="1" applyAlignment="1">
      <alignment horizontal="center" vertical="center" wrapText="1"/>
    </xf>
    <xf numFmtId="0" fontId="7" fillId="0" borderId="5" xfId="10" applyFont="1" applyBorder="1" applyAlignment="1" applyProtection="1">
      <alignment horizontal="center" vertical="center" wrapText="1"/>
      <protection locked="0"/>
    </xf>
    <xf numFmtId="0" fontId="7" fillId="0" borderId="9" xfId="10" applyFont="1" applyBorder="1" applyAlignment="1" applyProtection="1">
      <alignment horizontal="center" vertical="center" wrapText="1"/>
      <protection locked="0"/>
    </xf>
    <xf numFmtId="0" fontId="10" fillId="5" borderId="2" xfId="10" applyFont="1" applyFill="1" applyBorder="1" applyAlignment="1">
      <alignment vertical="center" wrapText="1"/>
    </xf>
    <xf numFmtId="0" fontId="10" fillId="5" borderId="3" xfId="10" applyFont="1" applyFill="1" applyBorder="1" applyAlignment="1">
      <alignment vertical="center" wrapText="1"/>
    </xf>
    <xf numFmtId="0" fontId="10" fillId="5" borderId="4" xfId="10" applyFont="1" applyFill="1" applyBorder="1" applyAlignment="1">
      <alignment vertical="center" wrapText="1"/>
    </xf>
    <xf numFmtId="0" fontId="10" fillId="5" borderId="2" xfId="10" applyFont="1" applyFill="1" applyBorder="1" applyAlignment="1">
      <alignment horizontal="left" vertical="center" wrapText="1"/>
    </xf>
    <xf numFmtId="0" fontId="10" fillId="5" borderId="3" xfId="10" applyFont="1" applyFill="1" applyBorder="1" applyAlignment="1">
      <alignment horizontal="left" vertical="center" wrapText="1"/>
    </xf>
    <xf numFmtId="0" fontId="10" fillId="5" borderId="4" xfId="10" applyFont="1" applyFill="1" applyBorder="1" applyAlignment="1">
      <alignment horizontal="left" vertical="center" wrapText="1"/>
    </xf>
    <xf numFmtId="0" fontId="7" fillId="5" borderId="10" xfId="10" applyFont="1" applyFill="1" applyBorder="1" applyAlignment="1">
      <alignment vertical="center" wrapText="1"/>
    </xf>
    <xf numFmtId="0" fontId="7" fillId="5" borderId="14" xfId="10" applyFont="1" applyFill="1" applyBorder="1" applyAlignment="1">
      <alignment vertical="center" wrapText="1"/>
    </xf>
    <xf numFmtId="0" fontId="7" fillId="5" borderId="15" xfId="10" applyFont="1" applyFill="1" applyBorder="1" applyAlignment="1">
      <alignment vertical="center" wrapText="1"/>
    </xf>
    <xf numFmtId="0" fontId="7" fillId="3" borderId="10" xfId="10" applyFont="1" applyFill="1" applyBorder="1" applyAlignment="1">
      <alignment vertical="center" wrapText="1"/>
    </xf>
    <xf numFmtId="0" fontId="7" fillId="3" borderId="14" xfId="10" applyFont="1" applyFill="1" applyBorder="1" applyAlignment="1">
      <alignment vertical="center" wrapText="1"/>
    </xf>
    <xf numFmtId="0" fontId="7" fillId="3" borderId="15" xfId="10" applyFont="1" applyFill="1" applyBorder="1" applyAlignment="1">
      <alignment vertical="center" wrapText="1"/>
    </xf>
    <xf numFmtId="0" fontId="7" fillId="3" borderId="2" xfId="10" applyFont="1" applyFill="1" applyBorder="1" applyAlignment="1">
      <alignment horizontal="center" vertical="top" wrapText="1"/>
    </xf>
    <xf numFmtId="0" fontId="7" fillId="3" borderId="3" xfId="10" applyFont="1" applyFill="1" applyBorder="1" applyAlignment="1">
      <alignment horizontal="center" vertical="top" wrapText="1"/>
    </xf>
    <xf numFmtId="0" fontId="7" fillId="3" borderId="4" xfId="10" applyFont="1" applyFill="1" applyBorder="1" applyAlignment="1">
      <alignment horizontal="center" vertical="top" wrapText="1"/>
    </xf>
    <xf numFmtId="0" fontId="7" fillId="3" borderId="6" xfId="10" applyFont="1" applyFill="1" applyBorder="1" applyAlignment="1">
      <alignment horizontal="center" vertical="top" wrapText="1"/>
    </xf>
    <xf numFmtId="0" fontId="7" fillId="3" borderId="11" xfId="10" applyFont="1" applyFill="1" applyBorder="1" applyAlignment="1">
      <alignment horizontal="center" vertical="top" wrapText="1"/>
    </xf>
    <xf numFmtId="0" fontId="7" fillId="3" borderId="12" xfId="10" applyFont="1" applyFill="1" applyBorder="1" applyAlignment="1">
      <alignment horizontal="center" vertical="top" wrapText="1"/>
    </xf>
    <xf numFmtId="0" fontId="7" fillId="8" borderId="5" xfId="10" applyFont="1" applyFill="1" applyBorder="1" applyAlignment="1">
      <alignment horizontal="center" vertical="center" wrapText="1"/>
    </xf>
    <xf numFmtId="0" fontId="7" fillId="8" borderId="7" xfId="10" applyFont="1" applyFill="1" applyBorder="1" applyAlignment="1">
      <alignment horizontal="center" vertical="center" wrapText="1"/>
    </xf>
    <xf numFmtId="0" fontId="7" fillId="8" borderId="9" xfId="10" applyFont="1" applyFill="1" applyBorder="1" applyAlignment="1">
      <alignment horizontal="center" vertical="center" wrapText="1"/>
    </xf>
    <xf numFmtId="1" fontId="7" fillId="8" borderId="5" xfId="10" applyNumberFormat="1" applyFont="1" applyFill="1" applyBorder="1" applyAlignment="1">
      <alignment horizontal="center" vertical="center" wrapText="1"/>
    </xf>
    <xf numFmtId="1" fontId="7" fillId="8" borderId="7" xfId="10" applyNumberFormat="1" applyFont="1" applyFill="1" applyBorder="1" applyAlignment="1">
      <alignment horizontal="center" vertical="center" wrapText="1"/>
    </xf>
    <xf numFmtId="1" fontId="7" fillId="8" borderId="9" xfId="10" applyNumberFormat="1" applyFont="1" applyFill="1" applyBorder="1" applyAlignment="1">
      <alignment horizontal="center" vertical="center" wrapText="1"/>
    </xf>
    <xf numFmtId="49" fontId="7" fillId="8" borderId="5" xfId="10" applyNumberFormat="1" applyFont="1" applyFill="1" applyBorder="1" applyAlignment="1" applyProtection="1">
      <alignment horizontal="center" vertical="center" wrapText="1"/>
      <protection locked="0"/>
    </xf>
    <xf numFmtId="49" fontId="7" fillId="8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8" borderId="9" xfId="10" applyNumberFormat="1" applyFont="1" applyFill="1" applyBorder="1" applyAlignment="1" applyProtection="1">
      <alignment horizontal="center" vertical="center" wrapText="1"/>
      <protection locked="0"/>
    </xf>
    <xf numFmtId="0" fontId="7" fillId="8" borderId="1" xfId="10" applyFont="1" applyFill="1" applyBorder="1" applyAlignment="1">
      <alignment horizontal="center" vertical="center" wrapText="1"/>
    </xf>
    <xf numFmtId="1" fontId="7" fillId="8" borderId="1" xfId="10" applyNumberFormat="1" applyFont="1" applyFill="1" applyBorder="1" applyAlignment="1">
      <alignment horizontal="center" vertical="center" wrapText="1"/>
    </xf>
    <xf numFmtId="49" fontId="7" fillId="8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8" borderId="1" xfId="10" applyFont="1" applyFill="1" applyBorder="1" applyAlignment="1">
      <alignment horizontal="center" vertical="top" wrapText="1"/>
    </xf>
    <xf numFmtId="0" fontId="7" fillId="7" borderId="1" xfId="10" applyFont="1" applyFill="1" applyBorder="1" applyAlignment="1">
      <alignment horizontal="center" vertical="top" wrapText="1"/>
    </xf>
    <xf numFmtId="4" fontId="7" fillId="5" borderId="1" xfId="10" applyNumberFormat="1" applyFont="1" applyFill="1" applyBorder="1" applyAlignment="1" applyProtection="1">
      <alignment horizontal="center" vertical="center" wrapText="1"/>
      <protection locked="0"/>
    </xf>
    <xf numFmtId="4" fontId="7" fillId="7" borderId="1" xfId="10" applyNumberFormat="1" applyFont="1" applyFill="1" applyBorder="1" applyAlignment="1">
      <alignment horizontal="center" vertical="center"/>
    </xf>
    <xf numFmtId="4" fontId="7" fillId="5" borderId="1" xfId="10" applyNumberFormat="1" applyFont="1" applyFill="1" applyBorder="1" applyAlignment="1" applyProtection="1">
      <alignment horizontal="center" vertical="center"/>
      <protection locked="0"/>
    </xf>
    <xf numFmtId="0" fontId="10" fillId="11" borderId="2" xfId="10" applyFont="1" applyFill="1" applyBorder="1" applyAlignment="1">
      <alignment horizontal="left" vertical="center" wrapText="1"/>
    </xf>
    <xf numFmtId="0" fontId="10" fillId="11" borderId="3" xfId="10" applyFont="1" applyFill="1" applyBorder="1" applyAlignment="1">
      <alignment horizontal="left" vertical="center" wrapText="1"/>
    </xf>
    <xf numFmtId="0" fontId="10" fillId="11" borderId="4" xfId="10" applyFont="1" applyFill="1" applyBorder="1" applyAlignment="1">
      <alignment horizontal="left" vertical="center" wrapText="1"/>
    </xf>
    <xf numFmtId="0" fontId="9" fillId="5" borderId="2" xfId="10" applyFont="1" applyFill="1" applyBorder="1" applyAlignment="1">
      <alignment vertical="top" wrapText="1"/>
    </xf>
    <xf numFmtId="0" fontId="9" fillId="5" borderId="3" xfId="10" applyFont="1" applyFill="1" applyBorder="1" applyAlignment="1">
      <alignment vertical="top" wrapText="1"/>
    </xf>
    <xf numFmtId="0" fontId="9" fillId="5" borderId="4" xfId="10" applyFont="1" applyFill="1" applyBorder="1" applyAlignment="1">
      <alignment vertical="top" wrapText="1"/>
    </xf>
    <xf numFmtId="0" fontId="4" fillId="5" borderId="6" xfId="10" applyFont="1" applyFill="1" applyBorder="1" applyAlignment="1">
      <alignment horizontal="center" vertical="center" wrapText="1"/>
    </xf>
    <xf numFmtId="0" fontId="9" fillId="5" borderId="11" xfId="10" applyFont="1" applyFill="1" applyBorder="1" applyAlignment="1">
      <alignment horizontal="center" vertical="center" wrapText="1"/>
    </xf>
    <xf numFmtId="0" fontId="9" fillId="5" borderId="12" xfId="10" applyFont="1" applyFill="1" applyBorder="1" applyAlignment="1">
      <alignment horizontal="center" vertical="center" wrapText="1"/>
    </xf>
    <xf numFmtId="0" fontId="10" fillId="3" borderId="6" xfId="10" applyFont="1" applyFill="1" applyBorder="1" applyAlignment="1">
      <alignment horizontal="left" vertical="center" wrapText="1"/>
    </xf>
    <xf numFmtId="0" fontId="10" fillId="3" borderId="11" xfId="10" applyFont="1" applyFill="1" applyBorder="1" applyAlignment="1">
      <alignment horizontal="left" vertical="center" wrapText="1"/>
    </xf>
    <xf numFmtId="0" fontId="10" fillId="3" borderId="12" xfId="10" applyFont="1" applyFill="1" applyBorder="1" applyAlignment="1">
      <alignment horizontal="left" vertical="center" wrapText="1"/>
    </xf>
    <xf numFmtId="0" fontId="10" fillId="3" borderId="8" xfId="10" applyFont="1" applyFill="1" applyBorder="1" applyAlignment="1">
      <alignment horizontal="left" vertical="center" wrapText="1"/>
    </xf>
    <xf numFmtId="0" fontId="10" fillId="3" borderId="0" xfId="10" applyFont="1" applyFill="1" applyAlignment="1">
      <alignment horizontal="left" vertical="center" wrapText="1"/>
    </xf>
    <xf numFmtId="0" fontId="10" fillId="3" borderId="13" xfId="10" applyFont="1" applyFill="1" applyBorder="1" applyAlignment="1">
      <alignment horizontal="left" vertical="center" wrapText="1"/>
    </xf>
    <xf numFmtId="0" fontId="10" fillId="3" borderId="10" xfId="10" applyFont="1" applyFill="1" applyBorder="1" applyAlignment="1">
      <alignment horizontal="left" vertical="center" wrapText="1"/>
    </xf>
    <xf numFmtId="0" fontId="10" fillId="3" borderId="14" xfId="10" applyFont="1" applyFill="1" applyBorder="1" applyAlignment="1">
      <alignment horizontal="left" vertical="center" wrapText="1"/>
    </xf>
    <xf numFmtId="0" fontId="10" fillId="3" borderId="15" xfId="10" applyFont="1" applyFill="1" applyBorder="1" applyAlignment="1">
      <alignment horizontal="left" vertical="center" wrapText="1"/>
    </xf>
    <xf numFmtId="166" fontId="7" fillId="3" borderId="6" xfId="10" applyNumberFormat="1" applyFont="1" applyFill="1" applyBorder="1" applyAlignment="1">
      <alignment horizontal="center" vertical="center" wrapText="1"/>
    </xf>
    <xf numFmtId="166" fontId="7" fillId="3" borderId="12" xfId="10" applyNumberFormat="1" applyFont="1" applyFill="1" applyBorder="1" applyAlignment="1">
      <alignment horizontal="center" vertical="center" wrapText="1"/>
    </xf>
    <xf numFmtId="166" fontId="7" fillId="3" borderId="8" xfId="10" applyNumberFormat="1" applyFont="1" applyFill="1" applyBorder="1" applyAlignment="1">
      <alignment horizontal="center" vertical="center" wrapText="1"/>
    </xf>
    <xf numFmtId="166" fontId="7" fillId="3" borderId="13" xfId="10" applyNumberFormat="1" applyFont="1" applyFill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center"/>
    </xf>
    <xf numFmtId="0" fontId="7" fillId="5" borderId="3" xfId="10" applyFont="1" applyFill="1" applyBorder="1" applyAlignment="1">
      <alignment horizontal="center"/>
    </xf>
    <xf numFmtId="0" fontId="7" fillId="5" borderId="4" xfId="10" applyFont="1" applyFill="1" applyBorder="1" applyAlignment="1">
      <alignment horizontal="center"/>
    </xf>
    <xf numFmtId="0" fontId="9" fillId="3" borderId="2" xfId="10" applyFont="1" applyFill="1" applyBorder="1" applyAlignment="1">
      <alignment horizontal="center" vertical="center" wrapText="1"/>
    </xf>
    <xf numFmtId="0" fontId="9" fillId="3" borderId="3" xfId="10" applyFont="1" applyFill="1" applyBorder="1" applyAlignment="1">
      <alignment horizontal="center" vertical="center" wrapText="1"/>
    </xf>
    <xf numFmtId="0" fontId="9" fillId="3" borderId="4" xfId="10" applyFont="1" applyFill="1" applyBorder="1" applyAlignment="1">
      <alignment horizontal="center" vertical="center" wrapText="1"/>
    </xf>
    <xf numFmtId="0" fontId="4" fillId="5" borderId="2" xfId="10" applyFont="1" applyFill="1" applyBorder="1" applyAlignment="1">
      <alignment horizontal="center" vertical="center" wrapText="1"/>
    </xf>
    <xf numFmtId="0" fontId="9" fillId="5" borderId="3" xfId="10" applyFont="1" applyFill="1" applyBorder="1" applyAlignment="1">
      <alignment horizontal="center" vertical="center" wrapText="1"/>
    </xf>
    <xf numFmtId="0" fontId="9" fillId="5" borderId="4" xfId="10" applyFont="1" applyFill="1" applyBorder="1" applyAlignment="1">
      <alignment horizontal="center" vertical="center" wrapText="1"/>
    </xf>
    <xf numFmtId="0" fontId="7" fillId="7" borderId="12" xfId="10" applyFont="1" applyFill="1" applyBorder="1" applyAlignment="1">
      <alignment horizontal="center" vertical="center" wrapText="1"/>
    </xf>
    <xf numFmtId="0" fontId="7" fillId="7" borderId="13" xfId="10" applyFont="1" applyFill="1" applyBorder="1" applyAlignment="1">
      <alignment horizontal="center" vertical="center" wrapText="1"/>
    </xf>
    <xf numFmtId="0" fontId="7" fillId="7" borderId="15" xfId="10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horizontal="center" vertical="center" wrapText="1"/>
    </xf>
    <xf numFmtId="0" fontId="7" fillId="7" borderId="7" xfId="10" applyFont="1" applyFill="1" applyBorder="1" applyAlignment="1">
      <alignment horizontal="center" vertical="center" wrapText="1"/>
    </xf>
    <xf numFmtId="0" fontId="7" fillId="7" borderId="9" xfId="10" applyFont="1" applyFill="1" applyBorder="1" applyAlignment="1">
      <alignment horizontal="center" vertical="center" wrapText="1"/>
    </xf>
    <xf numFmtId="49" fontId="7" fillId="7" borderId="5" xfId="10" applyNumberFormat="1" applyFont="1" applyFill="1" applyBorder="1" applyAlignment="1" applyProtection="1">
      <alignment horizontal="center" vertical="center" wrapText="1"/>
      <protection locked="0"/>
    </xf>
    <xf numFmtId="49" fontId="7" fillId="7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7" borderId="9" xfId="10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10" applyFont="1" applyFill="1" applyBorder="1" applyAlignment="1">
      <alignment vertical="top" wrapText="1"/>
    </xf>
    <xf numFmtId="0" fontId="7" fillId="5" borderId="3" xfId="10" applyFont="1" applyFill="1" applyBorder="1" applyAlignment="1">
      <alignment vertical="top" wrapText="1"/>
    </xf>
    <xf numFmtId="0" fontId="7" fillId="5" borderId="4" xfId="10" applyFont="1" applyFill="1" applyBorder="1" applyAlignment="1">
      <alignment vertical="top" wrapText="1"/>
    </xf>
    <xf numFmtId="0" fontId="4" fillId="5" borderId="8" xfId="10" applyFont="1" applyFill="1" applyBorder="1" applyAlignment="1">
      <alignment horizontal="center" vertical="center" wrapText="1"/>
    </xf>
    <xf numFmtId="0" fontId="9" fillId="5" borderId="14" xfId="10" applyFont="1" applyFill="1" applyBorder="1" applyAlignment="1">
      <alignment horizontal="center" vertical="center" wrapText="1"/>
    </xf>
    <xf numFmtId="0" fontId="9" fillId="5" borderId="0" xfId="10" applyFont="1" applyFill="1" applyAlignment="1">
      <alignment horizontal="center" vertical="center" wrapText="1"/>
    </xf>
    <xf numFmtId="0" fontId="9" fillId="5" borderId="15" xfId="10" applyFont="1" applyFill="1" applyBorder="1" applyAlignment="1">
      <alignment horizontal="center" vertical="center" wrapText="1"/>
    </xf>
    <xf numFmtId="0" fontId="9" fillId="3" borderId="6" xfId="10" applyFont="1" applyFill="1" applyBorder="1" applyAlignment="1">
      <alignment horizontal="center" vertical="center" wrapText="1"/>
    </xf>
    <xf numFmtId="0" fontId="9" fillId="3" borderId="11" xfId="10" applyFont="1" applyFill="1" applyBorder="1" applyAlignment="1">
      <alignment horizontal="center" vertical="center" wrapText="1"/>
    </xf>
    <xf numFmtId="0" fontId="9" fillId="3" borderId="12" xfId="10" applyFont="1" applyFill="1" applyBorder="1" applyAlignment="1">
      <alignment horizontal="center" vertical="center" wrapText="1"/>
    </xf>
    <xf numFmtId="0" fontId="9" fillId="3" borderId="8" xfId="10" applyFont="1" applyFill="1" applyBorder="1" applyAlignment="1">
      <alignment horizontal="center" vertical="center" wrapText="1"/>
    </xf>
    <xf numFmtId="0" fontId="9" fillId="3" borderId="0" xfId="10" applyFont="1" applyFill="1" applyAlignment="1">
      <alignment horizontal="center" vertical="center" wrapText="1"/>
    </xf>
    <xf numFmtId="0" fontId="9" fillId="3" borderId="13" xfId="10" applyFont="1" applyFill="1" applyBorder="1" applyAlignment="1">
      <alignment horizontal="center" vertical="center" wrapText="1"/>
    </xf>
    <xf numFmtId="0" fontId="9" fillId="3" borderId="10" xfId="10" applyFont="1" applyFill="1" applyBorder="1" applyAlignment="1">
      <alignment horizontal="center" vertical="center" wrapText="1"/>
    </xf>
    <xf numFmtId="0" fontId="9" fillId="3" borderId="14" xfId="10" applyFont="1" applyFill="1" applyBorder="1" applyAlignment="1">
      <alignment horizontal="center" vertical="center" wrapText="1"/>
    </xf>
    <xf numFmtId="0" fontId="9" fillId="3" borderId="15" xfId="10" applyFont="1" applyFill="1" applyBorder="1" applyAlignment="1">
      <alignment horizontal="center" vertical="center" wrapText="1"/>
    </xf>
    <xf numFmtId="0" fontId="9" fillId="3" borderId="5" xfId="10" applyFont="1" applyFill="1" applyBorder="1" applyAlignment="1">
      <alignment horizontal="left" vertical="top" wrapText="1"/>
    </xf>
    <xf numFmtId="0" fontId="9" fillId="3" borderId="9" xfId="10" applyFont="1" applyFill="1" applyBorder="1" applyAlignment="1">
      <alignment horizontal="left" vertical="top" wrapText="1"/>
    </xf>
    <xf numFmtId="0" fontId="9" fillId="3" borderId="5" xfId="10" applyFont="1" applyFill="1" applyBorder="1" applyAlignment="1">
      <alignment horizontal="center" vertical="center" wrapText="1"/>
    </xf>
    <xf numFmtId="0" fontId="9" fillId="3" borderId="9" xfId="10" applyFont="1" applyFill="1" applyBorder="1" applyAlignment="1">
      <alignment horizontal="center" vertical="center" wrapText="1"/>
    </xf>
    <xf numFmtId="166" fontId="9" fillId="3" borderId="1" xfId="10" applyNumberFormat="1" applyFont="1" applyFill="1" applyBorder="1" applyAlignment="1">
      <alignment horizontal="center" vertical="center" wrapText="1"/>
    </xf>
    <xf numFmtId="166" fontId="7" fillId="3" borderId="5" xfId="9" applyNumberFormat="1" applyFont="1" applyFill="1" applyBorder="1" applyAlignment="1">
      <alignment horizontal="center" vertical="center" wrapText="1"/>
    </xf>
    <xf numFmtId="166" fontId="7" fillId="3" borderId="9" xfId="9" applyNumberFormat="1" applyFont="1" applyFill="1" applyBorder="1" applyAlignment="1">
      <alignment horizontal="center" vertical="center" wrapText="1"/>
    </xf>
    <xf numFmtId="166" fontId="9" fillId="3" borderId="5" xfId="10" applyNumberFormat="1" applyFont="1" applyFill="1" applyBorder="1" applyAlignment="1">
      <alignment horizontal="center" vertical="center" wrapText="1"/>
    </xf>
    <xf numFmtId="166" fontId="9" fillId="3" borderId="9" xfId="10" applyNumberFormat="1" applyFont="1" applyFill="1" applyBorder="1" applyAlignment="1">
      <alignment horizontal="center" vertical="center" wrapText="1"/>
    </xf>
    <xf numFmtId="0" fontId="9" fillId="0" borderId="5" xfId="10" applyFont="1" applyBorder="1" applyAlignment="1" applyProtection="1">
      <alignment horizontal="center" vertical="center" wrapText="1"/>
      <protection locked="0"/>
    </xf>
    <xf numFmtId="0" fontId="9" fillId="0" borderId="9" xfId="10" applyFont="1" applyBorder="1" applyAlignment="1" applyProtection="1">
      <alignment horizontal="center" vertical="center" wrapText="1"/>
      <protection locked="0"/>
    </xf>
    <xf numFmtId="0" fontId="10" fillId="3" borderId="10" xfId="10" applyFont="1" applyFill="1" applyBorder="1" applyAlignment="1">
      <alignment horizontal="left" vertical="top" wrapText="1"/>
    </xf>
    <xf numFmtId="0" fontId="10" fillId="3" borderId="14" xfId="10" applyFont="1" applyFill="1" applyBorder="1" applyAlignment="1">
      <alignment horizontal="left" vertical="top" wrapText="1"/>
    </xf>
    <xf numFmtId="0" fontId="10" fillId="3" borderId="15" xfId="10" applyFont="1" applyFill="1" applyBorder="1" applyAlignment="1">
      <alignment horizontal="left" vertical="top" wrapText="1"/>
    </xf>
    <xf numFmtId="0" fontId="10" fillId="5" borderId="10" xfId="10" applyFont="1" applyFill="1" applyBorder="1" applyAlignment="1">
      <alignment horizontal="center" vertical="center" wrapText="1"/>
    </xf>
    <xf numFmtId="0" fontId="5" fillId="5" borderId="14" xfId="10" applyFont="1" applyFill="1" applyBorder="1"/>
    <xf numFmtId="0" fontId="5" fillId="5" borderId="15" xfId="10" applyFont="1" applyFill="1" applyBorder="1"/>
    <xf numFmtId="0" fontId="7" fillId="5" borderId="2" xfId="10" applyFont="1" applyFill="1" applyBorder="1"/>
    <xf numFmtId="0" fontId="7" fillId="5" borderId="3" xfId="10" applyFont="1" applyFill="1" applyBorder="1"/>
    <xf numFmtId="0" fontId="7" fillId="5" borderId="4" xfId="10" applyFont="1" applyFill="1" applyBorder="1"/>
    <xf numFmtId="0" fontId="7" fillId="3" borderId="1" xfId="10" applyFont="1" applyFill="1" applyBorder="1" applyAlignment="1">
      <alignment horizontal="center" vertical="center" wrapText="1"/>
    </xf>
    <xf numFmtId="1" fontId="7" fillId="3" borderId="5" xfId="10" applyNumberFormat="1" applyFont="1" applyFill="1" applyBorder="1" applyAlignment="1">
      <alignment horizontal="center" vertical="center"/>
    </xf>
    <xf numFmtId="1" fontId="7" fillId="3" borderId="7" xfId="10" applyNumberFormat="1" applyFont="1" applyFill="1" applyBorder="1" applyAlignment="1">
      <alignment horizontal="center" vertical="center"/>
    </xf>
    <xf numFmtId="0" fontId="9" fillId="3" borderId="7" xfId="10" applyFont="1" applyFill="1" applyBorder="1"/>
    <xf numFmtId="0" fontId="7" fillId="3" borderId="5" xfId="10" applyFont="1" applyFill="1" applyBorder="1" applyAlignment="1">
      <alignment horizontal="center" vertical="center" wrapText="1"/>
    </xf>
    <xf numFmtId="0" fontId="7" fillId="3" borderId="7" xfId="10" applyFont="1" applyFill="1" applyBorder="1" applyAlignment="1">
      <alignment horizontal="center" vertical="center" wrapText="1"/>
    </xf>
    <xf numFmtId="0" fontId="7" fillId="3" borderId="6" xfId="10" applyFont="1" applyFill="1" applyBorder="1" applyAlignment="1">
      <alignment horizontal="left" vertical="center" wrapText="1"/>
    </xf>
    <xf numFmtId="0" fontId="9" fillId="3" borderId="11" xfId="10" applyFont="1" applyFill="1" applyBorder="1" applyAlignment="1">
      <alignment vertical="center"/>
    </xf>
    <xf numFmtId="0" fontId="9" fillId="3" borderId="12" xfId="10" applyFont="1" applyFill="1" applyBorder="1" applyAlignment="1">
      <alignment vertical="center"/>
    </xf>
    <xf numFmtId="0" fontId="7" fillId="3" borderId="8" xfId="10" applyFont="1" applyFill="1" applyBorder="1" applyAlignment="1">
      <alignment horizontal="left" vertical="center" wrapText="1"/>
    </xf>
    <xf numFmtId="0" fontId="9" fillId="3" borderId="0" xfId="10" applyFont="1" applyFill="1" applyAlignment="1">
      <alignment vertical="center"/>
    </xf>
    <xf numFmtId="0" fontId="9" fillId="3" borderId="13" xfId="10" applyFont="1" applyFill="1" applyBorder="1" applyAlignment="1">
      <alignment vertical="center"/>
    </xf>
    <xf numFmtId="0" fontId="9" fillId="3" borderId="10" xfId="10" applyFont="1" applyFill="1" applyBorder="1" applyAlignment="1">
      <alignment vertical="center"/>
    </xf>
    <xf numFmtId="0" fontId="7" fillId="3" borderId="14" xfId="10" applyFont="1" applyFill="1" applyBorder="1" applyAlignment="1">
      <alignment vertical="center"/>
    </xf>
    <xf numFmtId="0" fontId="7" fillId="3" borderId="15" xfId="10" applyFont="1" applyFill="1" applyBorder="1" applyAlignment="1">
      <alignment vertical="center"/>
    </xf>
    <xf numFmtId="0" fontId="4" fillId="5" borderId="1" xfId="10" applyFont="1" applyFill="1" applyBorder="1" applyAlignment="1">
      <alignment horizontal="center"/>
    </xf>
    <xf numFmtId="0" fontId="9" fillId="5" borderId="1" xfId="10" applyFont="1" applyFill="1" applyBorder="1" applyAlignment="1">
      <alignment horizontal="center"/>
    </xf>
    <xf numFmtId="0" fontId="9" fillId="3" borderId="8" xfId="10" applyFont="1" applyFill="1" applyBorder="1" applyAlignment="1">
      <alignment horizontal="left" vertical="center" wrapText="1"/>
    </xf>
    <xf numFmtId="0" fontId="9" fillId="3" borderId="0" xfId="10" applyFont="1" applyFill="1" applyAlignment="1">
      <alignment horizontal="left" vertical="center" wrapText="1"/>
    </xf>
    <xf numFmtId="0" fontId="9" fillId="3" borderId="9" xfId="10" applyFont="1" applyFill="1" applyBorder="1"/>
    <xf numFmtId="49" fontId="7" fillId="3" borderId="5" xfId="10" applyNumberFormat="1" applyFont="1" applyFill="1" applyBorder="1" applyAlignment="1">
      <alignment horizontal="center" vertical="center"/>
    </xf>
    <xf numFmtId="49" fontId="7" fillId="3" borderId="7" xfId="10" applyNumberFormat="1" applyFont="1" applyFill="1" applyBorder="1" applyAlignment="1">
      <alignment horizontal="center" vertical="center"/>
    </xf>
    <xf numFmtId="0" fontId="7" fillId="3" borderId="5" xfId="10" applyFont="1" applyFill="1" applyBorder="1" applyAlignment="1" applyProtection="1">
      <alignment horizontal="center" vertical="center"/>
      <protection locked="0"/>
    </xf>
    <xf numFmtId="0" fontId="7" fillId="3" borderId="7" xfId="10" applyFont="1" applyFill="1" applyBorder="1" applyAlignment="1" applyProtection="1">
      <alignment horizontal="center" vertical="center"/>
      <protection locked="0"/>
    </xf>
    <xf numFmtId="0" fontId="9" fillId="3" borderId="9" xfId="10" applyFont="1" applyFill="1" applyBorder="1" applyAlignment="1" applyProtection="1">
      <alignment vertical="center"/>
      <protection locked="0"/>
    </xf>
    <xf numFmtId="0" fontId="9" fillId="3" borderId="6" xfId="10" applyFont="1" applyFill="1" applyBorder="1" applyAlignment="1">
      <alignment horizontal="left" vertical="center" wrapText="1"/>
    </xf>
    <xf numFmtId="0" fontId="9" fillId="3" borderId="11" xfId="10" applyFont="1" applyFill="1" applyBorder="1" applyAlignment="1">
      <alignment horizontal="left"/>
    </xf>
    <xf numFmtId="0" fontId="9" fillId="3" borderId="0" xfId="10" applyFont="1" applyFill="1" applyAlignment="1">
      <alignment horizontal="left"/>
    </xf>
    <xf numFmtId="0" fontId="9" fillId="3" borderId="10" xfId="10" applyFont="1" applyFill="1" applyBorder="1" applyAlignment="1">
      <alignment horizontal="left"/>
    </xf>
    <xf numFmtId="0" fontId="9" fillId="3" borderId="14" xfId="10" applyFont="1" applyFill="1" applyBorder="1" applyAlignment="1">
      <alignment horizontal="left"/>
    </xf>
    <xf numFmtId="0" fontId="4" fillId="0" borderId="0" xfId="1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/>
    <xf numFmtId="49" fontId="9" fillId="0" borderId="9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9" xfId="0" applyFont="1" applyBorder="1"/>
    <xf numFmtId="0" fontId="7" fillId="0" borderId="6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10">
    <dxf>
      <font>
        <color theme="8" tint="0.79998168889431442"/>
      </font>
    </dxf>
    <dxf>
      <font>
        <color theme="9" tint="0.79998168889431442"/>
      </font>
    </dxf>
    <dxf>
      <font>
        <color theme="8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4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5" workbookViewId="0">
      <pane ySplit="4" topLeftCell="A5" activePane="bottomLeft" state="frozen"/>
      <selection activeCell="G11" sqref="G11:H11"/>
      <selection pane="bottomLeft" sqref="A1:F1"/>
    </sheetView>
  </sheetViews>
  <sheetFormatPr defaultRowHeight="14.25" x14ac:dyDescent="0.2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14.42578125" style="1" customWidth="1"/>
    <col min="6" max="6" width="30.85546875" style="1" customWidth="1"/>
    <col min="7" max="16384" width="9.140625" style="1"/>
  </cols>
  <sheetData>
    <row r="1" spans="1:8" ht="33" customHeight="1" x14ac:dyDescent="0.2">
      <c r="A1" s="212" t="s">
        <v>0</v>
      </c>
      <c r="B1" s="212"/>
      <c r="C1" s="212"/>
      <c r="D1" s="212"/>
      <c r="E1" s="212"/>
      <c r="F1" s="212"/>
      <c r="G1" s="2"/>
      <c r="H1" s="2"/>
    </row>
    <row r="2" spans="1:8" ht="15.75" x14ac:dyDescent="0.25">
      <c r="A2" s="3"/>
      <c r="B2" s="213"/>
      <c r="C2" s="213"/>
      <c r="D2" s="3"/>
      <c r="E2" s="3"/>
      <c r="F2" s="3"/>
      <c r="G2" s="2"/>
      <c r="H2" s="2"/>
    </row>
    <row r="3" spans="1:8" ht="1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214" t="s">
        <v>5</v>
      </c>
      <c r="F3" s="214"/>
      <c r="G3" s="5"/>
      <c r="H3" s="5"/>
    </row>
    <row r="4" spans="1:8" ht="15.75" x14ac:dyDescent="0.2">
      <c r="A4" s="4">
        <v>1</v>
      </c>
      <c r="B4" s="4">
        <v>2</v>
      </c>
      <c r="C4" s="4">
        <v>3</v>
      </c>
      <c r="D4" s="4">
        <v>4</v>
      </c>
      <c r="E4" s="214">
        <v>5</v>
      </c>
      <c r="F4" s="214"/>
      <c r="G4" s="5"/>
      <c r="H4" s="5"/>
    </row>
    <row r="5" spans="1:8" ht="54.75" customHeight="1" x14ac:dyDescent="0.2">
      <c r="A5" s="4">
        <v>1</v>
      </c>
      <c r="B5" s="6" t="s">
        <v>6</v>
      </c>
      <c r="C5" s="7">
        <v>43819</v>
      </c>
      <c r="D5" s="4">
        <v>2505</v>
      </c>
      <c r="E5" s="210" t="s">
        <v>7</v>
      </c>
      <c r="F5" s="210"/>
      <c r="G5" s="5"/>
      <c r="H5" s="5"/>
    </row>
    <row r="6" spans="1:8" ht="86.25" customHeight="1" x14ac:dyDescent="0.2">
      <c r="A6" s="4">
        <v>2</v>
      </c>
      <c r="B6" s="6" t="s">
        <v>6</v>
      </c>
      <c r="C6" s="7">
        <v>44048</v>
      </c>
      <c r="D6" s="4">
        <v>1200</v>
      </c>
      <c r="E6" s="210" t="s">
        <v>8</v>
      </c>
      <c r="F6" s="210"/>
      <c r="G6" s="5"/>
      <c r="H6" s="5"/>
    </row>
    <row r="7" spans="1:8" ht="84.75" customHeight="1" x14ac:dyDescent="0.2">
      <c r="A7" s="4">
        <v>3</v>
      </c>
      <c r="B7" s="6" t="s">
        <v>6</v>
      </c>
      <c r="C7" s="7">
        <v>44651</v>
      </c>
      <c r="D7" s="4">
        <v>591</v>
      </c>
      <c r="E7" s="210" t="s">
        <v>8</v>
      </c>
      <c r="F7" s="210"/>
      <c r="G7" s="5"/>
      <c r="H7" s="5"/>
    </row>
    <row r="8" spans="1:8" ht="30" customHeight="1" x14ac:dyDescent="0.2">
      <c r="A8" s="8" t="s">
        <v>9</v>
      </c>
      <c r="B8" s="9"/>
      <c r="C8" s="10"/>
      <c r="D8" s="8"/>
      <c r="E8" s="211"/>
      <c r="F8" s="211"/>
      <c r="G8" s="5"/>
      <c r="H8" s="5"/>
    </row>
    <row r="9" spans="1:8" ht="30" customHeight="1" x14ac:dyDescent="0.2">
      <c r="A9" s="11"/>
      <c r="B9" s="11"/>
      <c r="C9" s="11"/>
      <c r="D9" s="11"/>
      <c r="E9" s="11"/>
      <c r="F9" s="5"/>
      <c r="G9" s="5"/>
      <c r="H9" s="5"/>
    </row>
    <row r="10" spans="1:8" ht="15.75" x14ac:dyDescent="0.2">
      <c r="A10" s="12"/>
      <c r="B10" s="12"/>
      <c r="C10" s="12"/>
      <c r="D10" s="12"/>
      <c r="E10" s="12"/>
      <c r="F10" s="12"/>
      <c r="G10" s="12"/>
      <c r="H10" s="12"/>
    </row>
  </sheetData>
  <sheetProtection algorithmName="SHA-512" hashValue="v5t1HvxJHHQi35Whd2glxc/a15LomEBRTZRi8iwWS0zrSezJHxT31XXFMusH7Epojg0yw/LyFh/D9D6VyjXskw==" saltValue="9uXYLjt8+hpRgEFLkjjYdQ==" spinCount="100000" sheet="1" objects="1" scenarios="1" formatColumns="0" formatRows="0"/>
  <mergeCells count="8">
    <mergeCell ref="E6:F6"/>
    <mergeCell ref="E7:F7"/>
    <mergeCell ref="E8:F8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214748364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0"/>
  <sheetViews>
    <sheetView tabSelected="1" zoomScale="70" zoomScaleNormal="70" workbookViewId="0">
      <selection activeCell="A5" sqref="A5:A6"/>
    </sheetView>
  </sheetViews>
  <sheetFormatPr defaultColWidth="14.42578125" defaultRowHeight="15" customHeight="1" x14ac:dyDescent="0.2"/>
  <cols>
    <col min="1" max="1" width="8.7109375" style="13" customWidth="1"/>
    <col min="2" max="2" width="9.140625" style="13" customWidth="1"/>
    <col min="3" max="3" width="8.7109375" style="13" customWidth="1"/>
    <col min="4" max="4" width="17.42578125" style="13" customWidth="1"/>
    <col min="5" max="5" width="11.28515625" style="13" customWidth="1"/>
    <col min="6" max="6" width="8.7109375" style="13" customWidth="1"/>
    <col min="7" max="10" width="18.42578125" style="13" customWidth="1"/>
    <col min="11" max="11" width="16.140625" style="13" customWidth="1"/>
    <col min="12" max="12" width="14.140625" style="13" customWidth="1"/>
    <col min="13" max="13" width="13.85546875" style="13" customWidth="1"/>
    <col min="14" max="14" width="24.140625" style="14" customWidth="1"/>
    <col min="15" max="15" width="13.28515625" style="13" customWidth="1"/>
    <col min="16" max="16" width="9.140625" style="13" customWidth="1"/>
    <col min="17" max="18" width="13.42578125" style="13" customWidth="1"/>
    <col min="19" max="19" width="14.28515625" style="13" customWidth="1"/>
    <col min="20" max="20" width="17.140625" style="13" customWidth="1"/>
    <col min="21" max="21" width="11.140625" style="13" customWidth="1"/>
    <col min="22" max="22" width="24.85546875" style="13" customWidth="1"/>
    <col min="23" max="27" width="8.7109375" style="13" customWidth="1"/>
    <col min="28" max="16384" width="14.42578125" style="13"/>
  </cols>
  <sheetData>
    <row r="1" spans="1:26" ht="15" customHeight="1" x14ac:dyDescent="0.25">
      <c r="A1" s="501" t="s">
        <v>10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15"/>
      <c r="X1" s="15"/>
    </row>
    <row r="2" spans="1:26" ht="15.75" x14ac:dyDescent="0.25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8"/>
      <c r="O2" s="16"/>
      <c r="P2" s="16"/>
      <c r="Q2" s="16"/>
      <c r="R2" s="16"/>
      <c r="S2" s="16"/>
      <c r="T2" s="16"/>
      <c r="U2" s="16"/>
      <c r="V2" s="16"/>
    </row>
    <row r="3" spans="1:26" ht="15.75" x14ac:dyDescent="0.25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/>
      <c r="O3" s="16"/>
      <c r="P3" s="16"/>
      <c r="Q3" s="16"/>
      <c r="R3" s="16"/>
      <c r="S3" s="16"/>
      <c r="T3" s="16"/>
      <c r="U3" s="16"/>
      <c r="V3" s="16"/>
    </row>
    <row r="4" spans="1:26" ht="46.5" customHeight="1" x14ac:dyDescent="0.25">
      <c r="A4" s="502" t="s">
        <v>11</v>
      </c>
      <c r="B4" s="503"/>
      <c r="C4" s="504"/>
      <c r="D4" s="505" t="s">
        <v>12</v>
      </c>
      <c r="E4" s="508" t="s">
        <v>13</v>
      </c>
      <c r="F4" s="511" t="s">
        <v>14</v>
      </c>
      <c r="G4" s="502" t="s">
        <v>15</v>
      </c>
      <c r="H4" s="514"/>
      <c r="I4" s="514"/>
      <c r="J4" s="514"/>
      <c r="K4" s="504"/>
      <c r="L4" s="508" t="s">
        <v>16</v>
      </c>
      <c r="M4" s="517" t="s">
        <v>17</v>
      </c>
      <c r="N4" s="502" t="s">
        <v>18</v>
      </c>
      <c r="O4" s="503"/>
      <c r="P4" s="503"/>
      <c r="Q4" s="503"/>
      <c r="R4" s="503"/>
      <c r="S4" s="503"/>
      <c r="T4" s="503"/>
      <c r="U4" s="504"/>
      <c r="V4" s="508" t="s">
        <v>19</v>
      </c>
    </row>
    <row r="5" spans="1:26" ht="117.75" customHeight="1" x14ac:dyDescent="0.2">
      <c r="A5" s="508" t="s">
        <v>20</v>
      </c>
      <c r="B5" s="518" t="s">
        <v>21</v>
      </c>
      <c r="C5" s="508" t="s">
        <v>22</v>
      </c>
      <c r="D5" s="506"/>
      <c r="E5" s="509"/>
      <c r="F5" s="512"/>
      <c r="G5" s="508" t="s">
        <v>23</v>
      </c>
      <c r="H5" s="502" t="s">
        <v>24</v>
      </c>
      <c r="I5" s="520"/>
      <c r="J5" s="20" t="s">
        <v>25</v>
      </c>
      <c r="K5" s="508" t="s">
        <v>26</v>
      </c>
      <c r="L5" s="515"/>
      <c r="M5" s="517"/>
      <c r="N5" s="521" t="s">
        <v>27</v>
      </c>
      <c r="O5" s="508" t="s">
        <v>28</v>
      </c>
      <c r="P5" s="508" t="s">
        <v>29</v>
      </c>
      <c r="Q5" s="508" t="s">
        <v>30</v>
      </c>
      <c r="R5" s="502" t="s">
        <v>31</v>
      </c>
      <c r="S5" s="520"/>
      <c r="T5" s="502" t="s">
        <v>32</v>
      </c>
      <c r="U5" s="520"/>
      <c r="V5" s="509"/>
    </row>
    <row r="6" spans="1:26" ht="117.75" customHeight="1" x14ac:dyDescent="0.2">
      <c r="A6" s="516"/>
      <c r="B6" s="519"/>
      <c r="C6" s="516"/>
      <c r="D6" s="507"/>
      <c r="E6" s="510"/>
      <c r="F6" s="513"/>
      <c r="G6" s="516"/>
      <c r="H6" s="23" t="s">
        <v>33</v>
      </c>
      <c r="I6" s="23" t="s">
        <v>34</v>
      </c>
      <c r="J6" s="23"/>
      <c r="K6" s="516"/>
      <c r="L6" s="516"/>
      <c r="M6" s="517"/>
      <c r="N6" s="522"/>
      <c r="O6" s="516"/>
      <c r="P6" s="516"/>
      <c r="Q6" s="516"/>
      <c r="R6" s="21" t="s">
        <v>35</v>
      </c>
      <c r="S6" s="21" t="s">
        <v>36</v>
      </c>
      <c r="T6" s="24" t="s">
        <v>35</v>
      </c>
      <c r="U6" s="24" t="s">
        <v>36</v>
      </c>
      <c r="V6" s="510"/>
    </row>
    <row r="7" spans="1:26" ht="15.75" x14ac:dyDescent="0.2">
      <c r="A7" s="21">
        <v>1</v>
      </c>
      <c r="B7" s="25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19">
        <v>13</v>
      </c>
      <c r="N7" s="26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1">
        <v>21</v>
      </c>
      <c r="V7" s="22">
        <v>22</v>
      </c>
    </row>
    <row r="8" spans="1:26" ht="114.75" customHeight="1" x14ac:dyDescent="0.2">
      <c r="A8" s="471">
        <v>12</v>
      </c>
      <c r="B8" s="472"/>
      <c r="C8" s="475"/>
      <c r="D8" s="477" t="s">
        <v>37</v>
      </c>
      <c r="E8" s="478"/>
      <c r="F8" s="478"/>
      <c r="G8" s="478"/>
      <c r="H8" s="478"/>
      <c r="I8" s="478"/>
      <c r="J8" s="478"/>
      <c r="K8" s="478"/>
      <c r="L8" s="478"/>
      <c r="M8" s="479"/>
      <c r="N8" s="28" t="s">
        <v>38</v>
      </c>
      <c r="O8" s="29" t="s">
        <v>39</v>
      </c>
      <c r="P8" s="30">
        <v>100</v>
      </c>
      <c r="Q8" s="31">
        <v>100</v>
      </c>
      <c r="R8" s="32">
        <f t="shared" ref="R8:R15" si="0">IF((Q8/P8)&lt;1,Q8/P8,1)</f>
        <v>1</v>
      </c>
      <c r="S8" s="33" t="s">
        <v>40</v>
      </c>
      <c r="T8" s="34" t="s">
        <v>40</v>
      </c>
      <c r="U8" s="34" t="s">
        <v>40</v>
      </c>
      <c r="V8" s="35" t="s">
        <v>41</v>
      </c>
    </row>
    <row r="9" spans="1:26" ht="114.75" customHeight="1" x14ac:dyDescent="0.2">
      <c r="A9" s="471"/>
      <c r="B9" s="473"/>
      <c r="C9" s="476"/>
      <c r="D9" s="480"/>
      <c r="E9" s="481"/>
      <c r="F9" s="481"/>
      <c r="G9" s="481"/>
      <c r="H9" s="481"/>
      <c r="I9" s="481"/>
      <c r="J9" s="481"/>
      <c r="K9" s="481"/>
      <c r="L9" s="481"/>
      <c r="M9" s="482"/>
      <c r="N9" s="37" t="s">
        <v>42</v>
      </c>
      <c r="O9" s="38" t="s">
        <v>39</v>
      </c>
      <c r="P9" s="39">
        <v>100</v>
      </c>
      <c r="Q9" s="40">
        <v>100</v>
      </c>
      <c r="R9" s="32">
        <f t="shared" si="0"/>
        <v>1</v>
      </c>
      <c r="S9" s="33" t="s">
        <v>40</v>
      </c>
      <c r="T9" s="34" t="s">
        <v>40</v>
      </c>
      <c r="U9" s="34" t="s">
        <v>40</v>
      </c>
      <c r="V9" s="35" t="s">
        <v>41</v>
      </c>
    </row>
    <row r="10" spans="1:26" ht="137.25" customHeight="1" x14ac:dyDescent="0.2">
      <c r="A10" s="471"/>
      <c r="B10" s="474"/>
      <c r="C10" s="474"/>
      <c r="D10" s="483"/>
      <c r="E10" s="484"/>
      <c r="F10" s="484"/>
      <c r="G10" s="484"/>
      <c r="H10" s="484"/>
      <c r="I10" s="484"/>
      <c r="J10" s="484"/>
      <c r="K10" s="484"/>
      <c r="L10" s="484"/>
      <c r="M10" s="485"/>
      <c r="N10" s="37" t="s">
        <v>43</v>
      </c>
      <c r="O10" s="38" t="s">
        <v>39</v>
      </c>
      <c r="P10" s="39">
        <v>28.3</v>
      </c>
      <c r="Q10" s="40">
        <v>28.3</v>
      </c>
      <c r="R10" s="32">
        <f t="shared" si="0"/>
        <v>1</v>
      </c>
      <c r="S10" s="33" t="s">
        <v>40</v>
      </c>
      <c r="T10" s="34" t="s">
        <v>40</v>
      </c>
      <c r="U10" s="34" t="s">
        <v>40</v>
      </c>
      <c r="V10" s="35" t="s">
        <v>41</v>
      </c>
    </row>
    <row r="11" spans="1:26" ht="15.75" x14ac:dyDescent="0.25">
      <c r="A11" s="41">
        <v>12</v>
      </c>
      <c r="B11" s="42" t="s">
        <v>44</v>
      </c>
      <c r="C11" s="43" t="s">
        <v>45</v>
      </c>
      <c r="D11" s="486" t="s">
        <v>46</v>
      </c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</row>
    <row r="12" spans="1:26" ht="108" customHeight="1" x14ac:dyDescent="0.2">
      <c r="A12" s="44"/>
      <c r="B12" s="45"/>
      <c r="C12" s="46"/>
      <c r="D12" s="488" t="s">
        <v>47</v>
      </c>
      <c r="E12" s="489"/>
      <c r="F12" s="489"/>
      <c r="G12" s="489"/>
      <c r="H12" s="489"/>
      <c r="I12" s="489"/>
      <c r="J12" s="489"/>
      <c r="K12" s="489"/>
      <c r="L12" s="489"/>
      <c r="M12" s="489"/>
      <c r="N12" s="37" t="s">
        <v>48</v>
      </c>
      <c r="O12" s="47" t="s">
        <v>39</v>
      </c>
      <c r="P12" s="48">
        <v>100</v>
      </c>
      <c r="Q12" s="49">
        <v>100</v>
      </c>
      <c r="R12" s="32">
        <f t="shared" si="0"/>
        <v>1</v>
      </c>
      <c r="S12" s="50" t="s">
        <v>40</v>
      </c>
      <c r="T12" s="51" t="s">
        <v>40</v>
      </c>
      <c r="U12" s="52" t="s">
        <v>40</v>
      </c>
      <c r="V12" s="53" t="s">
        <v>41</v>
      </c>
    </row>
    <row r="13" spans="1:26" ht="252" customHeight="1" x14ac:dyDescent="0.2">
      <c r="A13" s="278">
        <v>12</v>
      </c>
      <c r="B13" s="491" t="s">
        <v>44</v>
      </c>
      <c r="C13" s="493"/>
      <c r="D13" s="496" t="s">
        <v>49</v>
      </c>
      <c r="E13" s="497"/>
      <c r="F13" s="497"/>
      <c r="G13" s="497"/>
      <c r="H13" s="497"/>
      <c r="I13" s="497"/>
      <c r="J13" s="497"/>
      <c r="K13" s="497"/>
      <c r="L13" s="497"/>
      <c r="M13" s="497"/>
      <c r="N13" s="28" t="s">
        <v>50</v>
      </c>
      <c r="O13" s="55" t="s">
        <v>39</v>
      </c>
      <c r="P13" s="56">
        <v>100</v>
      </c>
      <c r="Q13" s="57">
        <v>100</v>
      </c>
      <c r="R13" s="32">
        <f t="shared" si="0"/>
        <v>1</v>
      </c>
      <c r="S13" s="58" t="s">
        <v>40</v>
      </c>
      <c r="T13" s="59" t="s">
        <v>40</v>
      </c>
      <c r="U13" s="51" t="s">
        <v>40</v>
      </c>
      <c r="V13" s="49" t="s">
        <v>41</v>
      </c>
    </row>
    <row r="14" spans="1:26" ht="89.25" customHeight="1" x14ac:dyDescent="0.2">
      <c r="A14" s="279"/>
      <c r="B14" s="492"/>
      <c r="C14" s="494"/>
      <c r="D14" s="488"/>
      <c r="E14" s="498"/>
      <c r="F14" s="498"/>
      <c r="G14" s="498"/>
      <c r="H14" s="498"/>
      <c r="I14" s="498"/>
      <c r="J14" s="498"/>
      <c r="K14" s="498"/>
      <c r="L14" s="498"/>
      <c r="M14" s="498"/>
      <c r="N14" s="28" t="s">
        <v>51</v>
      </c>
      <c r="O14" s="55" t="s">
        <v>39</v>
      </c>
      <c r="P14" s="56">
        <v>100</v>
      </c>
      <c r="Q14" s="60">
        <v>100</v>
      </c>
      <c r="R14" s="32">
        <f t="shared" si="0"/>
        <v>1</v>
      </c>
      <c r="S14" s="58" t="s">
        <v>40</v>
      </c>
      <c r="T14" s="51" t="s">
        <v>40</v>
      </c>
      <c r="U14" s="51" t="s">
        <v>40</v>
      </c>
      <c r="V14" s="49" t="s">
        <v>41</v>
      </c>
    </row>
    <row r="15" spans="1:26" ht="252" customHeight="1" x14ac:dyDescent="0.2">
      <c r="A15" s="279"/>
      <c r="B15" s="492"/>
      <c r="C15" s="494"/>
      <c r="D15" s="488"/>
      <c r="E15" s="498"/>
      <c r="F15" s="498"/>
      <c r="G15" s="498"/>
      <c r="H15" s="498"/>
      <c r="I15" s="498"/>
      <c r="J15" s="498"/>
      <c r="K15" s="498"/>
      <c r="L15" s="498"/>
      <c r="M15" s="498"/>
      <c r="N15" s="28" t="s">
        <v>52</v>
      </c>
      <c r="O15" s="55" t="s">
        <v>39</v>
      </c>
      <c r="P15" s="61">
        <v>100</v>
      </c>
      <c r="Q15" s="60">
        <v>100</v>
      </c>
      <c r="R15" s="32">
        <f t="shared" si="0"/>
        <v>1</v>
      </c>
      <c r="S15" s="62" t="s">
        <v>40</v>
      </c>
      <c r="T15" s="51" t="s">
        <v>40</v>
      </c>
      <c r="U15" s="51" t="s">
        <v>40</v>
      </c>
      <c r="V15" s="63" t="s">
        <v>41</v>
      </c>
    </row>
    <row r="16" spans="1:26" ht="139.5" customHeight="1" x14ac:dyDescent="0.2">
      <c r="A16" s="490"/>
      <c r="B16" s="490"/>
      <c r="C16" s="495"/>
      <c r="D16" s="499"/>
      <c r="E16" s="500"/>
      <c r="F16" s="500"/>
      <c r="G16" s="500"/>
      <c r="H16" s="500"/>
      <c r="I16" s="500"/>
      <c r="J16" s="500"/>
      <c r="K16" s="500"/>
      <c r="L16" s="500"/>
      <c r="M16" s="500"/>
      <c r="N16" s="28" t="s">
        <v>53</v>
      </c>
      <c r="O16" s="55" t="s">
        <v>39</v>
      </c>
      <c r="P16" s="64">
        <v>10.3</v>
      </c>
      <c r="Q16" s="65">
        <v>42.6</v>
      </c>
      <c r="R16" s="66" t="s">
        <v>40</v>
      </c>
      <c r="S16" s="32">
        <f>IF((P16/Q16)&lt;1,P16/Q16,1)</f>
        <v>0.24178403755868547</v>
      </c>
      <c r="T16" s="51" t="s">
        <v>40</v>
      </c>
      <c r="U16" s="51" t="s">
        <v>40</v>
      </c>
      <c r="V16" s="35" t="s">
        <v>54</v>
      </c>
      <c r="W16" s="67"/>
      <c r="X16" s="67"/>
      <c r="Y16" s="67"/>
      <c r="Z16" s="67"/>
    </row>
    <row r="17" spans="1:22" ht="36.75" customHeight="1" x14ac:dyDescent="0.2">
      <c r="A17" s="68">
        <v>12</v>
      </c>
      <c r="B17" s="69">
        <v>1</v>
      </c>
      <c r="C17" s="70" t="s">
        <v>55</v>
      </c>
      <c r="D17" s="465" t="s">
        <v>56</v>
      </c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7"/>
    </row>
    <row r="18" spans="1:22" ht="122.25" customHeight="1" x14ac:dyDescent="0.2">
      <c r="A18" s="429">
        <v>12</v>
      </c>
      <c r="B18" s="429">
        <v>1</v>
      </c>
      <c r="C18" s="432" t="s">
        <v>57</v>
      </c>
      <c r="D18" s="72" t="s">
        <v>58</v>
      </c>
      <c r="E18" s="73" t="s">
        <v>59</v>
      </c>
      <c r="F18" s="74" t="s">
        <v>60</v>
      </c>
      <c r="G18" s="75">
        <f>2919.4+464</f>
        <v>3383.4</v>
      </c>
      <c r="H18" s="75">
        <f>2721.81+463.92</f>
        <v>3185.73</v>
      </c>
      <c r="I18" s="75">
        <v>0</v>
      </c>
      <c r="J18" s="75">
        <v>0</v>
      </c>
      <c r="K18" s="76">
        <f>H18-I18+J18</f>
        <v>3185.73</v>
      </c>
      <c r="L18" s="77">
        <v>0</v>
      </c>
      <c r="M18" s="78">
        <f>IF((K18/(G18-L18))&lt;1,(K18/(G18-L18)),1)</f>
        <v>0.94157652065969144</v>
      </c>
      <c r="N18" s="79"/>
      <c r="O18" s="73"/>
      <c r="P18" s="80"/>
      <c r="Q18" s="63"/>
      <c r="R18" s="81"/>
      <c r="S18" s="81"/>
      <c r="T18" s="82"/>
      <c r="U18" s="83"/>
      <c r="V18" s="35"/>
    </row>
    <row r="19" spans="1:22" ht="81" customHeight="1" x14ac:dyDescent="0.2">
      <c r="A19" s="430"/>
      <c r="B19" s="430"/>
      <c r="C19" s="433"/>
      <c r="D19" s="72" t="s">
        <v>61</v>
      </c>
      <c r="E19" s="73"/>
      <c r="F19" s="74"/>
      <c r="G19" s="85"/>
      <c r="H19" s="85"/>
      <c r="I19" s="85"/>
      <c r="J19" s="85"/>
      <c r="K19" s="86"/>
      <c r="L19" s="86"/>
      <c r="M19" s="87"/>
      <c r="N19" s="88" t="s">
        <v>62</v>
      </c>
      <c r="O19" s="73" t="s">
        <v>63</v>
      </c>
      <c r="P19" s="89">
        <v>645</v>
      </c>
      <c r="Q19" s="90">
        <f>1307.64/2</f>
        <v>653.82000000000005</v>
      </c>
      <c r="R19" s="81" t="s">
        <v>40</v>
      </c>
      <c r="S19" s="81" t="s">
        <v>40</v>
      </c>
      <c r="T19" s="78">
        <f t="shared" ref="T19:T24" si="1">IF((Q19/P19)&lt;1,Q19/P19,1)</f>
        <v>1</v>
      </c>
      <c r="U19" s="83" t="s">
        <v>40</v>
      </c>
      <c r="V19" s="91" t="s">
        <v>41</v>
      </c>
    </row>
    <row r="20" spans="1:22" ht="126.75" customHeight="1" x14ac:dyDescent="0.2">
      <c r="A20" s="430"/>
      <c r="B20" s="430"/>
      <c r="C20" s="433"/>
      <c r="D20" s="72" t="s">
        <v>64</v>
      </c>
      <c r="E20" s="73"/>
      <c r="F20" s="74"/>
      <c r="G20" s="85"/>
      <c r="H20" s="85"/>
      <c r="I20" s="85"/>
      <c r="J20" s="85"/>
      <c r="K20" s="86"/>
      <c r="L20" s="86"/>
      <c r="M20" s="87"/>
      <c r="N20" s="72" t="s">
        <v>65</v>
      </c>
      <c r="O20" s="92" t="s">
        <v>66</v>
      </c>
      <c r="P20" s="80">
        <v>8500</v>
      </c>
      <c r="Q20" s="63">
        <v>15222</v>
      </c>
      <c r="R20" s="81" t="s">
        <v>40</v>
      </c>
      <c r="S20" s="81" t="s">
        <v>40</v>
      </c>
      <c r="T20" s="78">
        <f t="shared" si="1"/>
        <v>1</v>
      </c>
      <c r="U20" s="83" t="s">
        <v>40</v>
      </c>
      <c r="V20" s="35" t="s">
        <v>41</v>
      </c>
    </row>
    <row r="21" spans="1:22" ht="193.5" customHeight="1" x14ac:dyDescent="0.2">
      <c r="A21" s="430"/>
      <c r="B21" s="430"/>
      <c r="C21" s="433"/>
      <c r="D21" s="93" t="s">
        <v>67</v>
      </c>
      <c r="E21" s="73"/>
      <c r="F21" s="74"/>
      <c r="G21" s="85"/>
      <c r="H21" s="85"/>
      <c r="I21" s="85"/>
      <c r="J21" s="85"/>
      <c r="K21" s="86"/>
      <c r="L21" s="86"/>
      <c r="M21" s="87"/>
      <c r="N21" s="72" t="s">
        <v>68</v>
      </c>
      <c r="O21" s="73" t="s">
        <v>69</v>
      </c>
      <c r="P21" s="80">
        <v>37</v>
      </c>
      <c r="Q21" s="63">
        <v>33</v>
      </c>
      <c r="R21" s="81" t="s">
        <v>40</v>
      </c>
      <c r="S21" s="81" t="s">
        <v>40</v>
      </c>
      <c r="T21" s="78">
        <f t="shared" si="1"/>
        <v>0.89189189189189189</v>
      </c>
      <c r="U21" s="83" t="s">
        <v>40</v>
      </c>
      <c r="V21" s="91" t="s">
        <v>70</v>
      </c>
    </row>
    <row r="22" spans="1:22" ht="204.75" customHeight="1" x14ac:dyDescent="0.2">
      <c r="A22" s="430"/>
      <c r="B22" s="430"/>
      <c r="C22" s="433"/>
      <c r="D22" s="93" t="s">
        <v>71</v>
      </c>
      <c r="E22" s="94"/>
      <c r="F22" s="95"/>
      <c r="G22" s="96"/>
      <c r="H22" s="97"/>
      <c r="I22" s="97"/>
      <c r="J22" s="97"/>
      <c r="K22" s="98"/>
      <c r="L22" s="98"/>
      <c r="M22" s="99"/>
      <c r="N22" s="72" t="s">
        <v>72</v>
      </c>
      <c r="O22" s="73" t="s">
        <v>69</v>
      </c>
      <c r="P22" s="80">
        <v>40</v>
      </c>
      <c r="Q22" s="100">
        <v>30</v>
      </c>
      <c r="R22" s="81" t="s">
        <v>40</v>
      </c>
      <c r="S22" s="81" t="s">
        <v>40</v>
      </c>
      <c r="T22" s="78" t="s">
        <v>73</v>
      </c>
      <c r="U22" s="101">
        <f>IF((P22/Q22)&lt;1,P22/Q22,1)</f>
        <v>1</v>
      </c>
      <c r="V22" s="91" t="s">
        <v>41</v>
      </c>
    </row>
    <row r="23" spans="1:22" ht="316.5" customHeight="1" x14ac:dyDescent="0.2">
      <c r="A23" s="430"/>
      <c r="B23" s="430"/>
      <c r="C23" s="433"/>
      <c r="D23" s="93" t="s">
        <v>74</v>
      </c>
      <c r="E23" s="92"/>
      <c r="F23" s="71"/>
      <c r="G23" s="85"/>
      <c r="H23" s="85"/>
      <c r="I23" s="85"/>
      <c r="J23" s="85"/>
      <c r="K23" s="102"/>
      <c r="L23" s="102"/>
      <c r="M23" s="103"/>
      <c r="N23" s="93" t="s">
        <v>75</v>
      </c>
      <c r="O23" s="92" t="s">
        <v>76</v>
      </c>
      <c r="P23" s="104">
        <v>1</v>
      </c>
      <c r="Q23" s="105">
        <v>1</v>
      </c>
      <c r="R23" s="106" t="s">
        <v>40</v>
      </c>
      <c r="S23" s="106" t="s">
        <v>40</v>
      </c>
      <c r="T23" s="78">
        <f t="shared" si="1"/>
        <v>1</v>
      </c>
      <c r="U23" s="107" t="s">
        <v>40</v>
      </c>
      <c r="V23" s="108" t="s">
        <v>41</v>
      </c>
    </row>
    <row r="24" spans="1:22" ht="188.25" customHeight="1" x14ac:dyDescent="0.2">
      <c r="A24" s="430"/>
      <c r="B24" s="430"/>
      <c r="C24" s="433"/>
      <c r="D24" s="93" t="s">
        <v>77</v>
      </c>
      <c r="E24" s="109"/>
      <c r="F24" s="102"/>
      <c r="G24" s="97"/>
      <c r="H24" s="97"/>
      <c r="I24" s="97"/>
      <c r="J24" s="97"/>
      <c r="K24" s="110"/>
      <c r="L24" s="111"/>
      <c r="M24" s="112"/>
      <c r="N24" s="93" t="s">
        <v>78</v>
      </c>
      <c r="O24" s="92" t="s">
        <v>69</v>
      </c>
      <c r="P24" s="92">
        <v>1</v>
      </c>
      <c r="Q24" s="113">
        <v>0</v>
      </c>
      <c r="R24" s="114" t="s">
        <v>40</v>
      </c>
      <c r="S24" s="114" t="s">
        <v>40</v>
      </c>
      <c r="T24" s="78">
        <f t="shared" si="1"/>
        <v>0</v>
      </c>
      <c r="U24" s="115" t="s">
        <v>40</v>
      </c>
      <c r="V24" s="35" t="s">
        <v>79</v>
      </c>
    </row>
    <row r="25" spans="1:22" ht="18" customHeight="1" x14ac:dyDescent="0.25">
      <c r="A25" s="360" t="s">
        <v>80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2"/>
      <c r="N25" s="468" t="s">
        <v>81</v>
      </c>
      <c r="O25" s="469"/>
      <c r="P25" s="469"/>
      <c r="Q25" s="469"/>
      <c r="R25" s="469"/>
      <c r="S25" s="469"/>
      <c r="T25" s="469"/>
      <c r="U25" s="469"/>
      <c r="V25" s="470"/>
    </row>
    <row r="26" spans="1:22" ht="24" customHeight="1" x14ac:dyDescent="0.25">
      <c r="A26" s="256" t="s">
        <v>82</v>
      </c>
      <c r="B26" s="230"/>
      <c r="C26" s="230"/>
      <c r="D26" s="230"/>
      <c r="E26" s="230"/>
      <c r="F26" s="231"/>
      <c r="G26" s="116">
        <f>G27</f>
        <v>3383.4</v>
      </c>
      <c r="H26" s="116">
        <f t="shared" ref="H26:L26" si="2">H27</f>
        <v>3185.73</v>
      </c>
      <c r="I26" s="116">
        <f t="shared" si="2"/>
        <v>0</v>
      </c>
      <c r="J26" s="116">
        <f t="shared" si="2"/>
        <v>0</v>
      </c>
      <c r="K26" s="116">
        <f t="shared" si="2"/>
        <v>3185.73</v>
      </c>
      <c r="L26" s="116">
        <f t="shared" si="2"/>
        <v>0</v>
      </c>
      <c r="M26" s="117">
        <f>IF((K26/(G26-L26))&lt;1,(K26/(G26-L26)),1)</f>
        <v>0.94157652065969144</v>
      </c>
      <c r="N26" s="257" t="s">
        <v>83</v>
      </c>
      <c r="O26" s="287"/>
      <c r="P26" s="287"/>
      <c r="Q26" s="288"/>
      <c r="R26" s="262">
        <f>SUM(R12:R15,S16)</f>
        <v>4.241784037558685</v>
      </c>
      <c r="S26" s="289"/>
      <c r="T26" s="262" t="s">
        <v>40</v>
      </c>
      <c r="U26" s="289"/>
      <c r="V26" s="118" t="s">
        <v>40</v>
      </c>
    </row>
    <row r="27" spans="1:22" ht="32.25" customHeight="1" x14ac:dyDescent="0.25">
      <c r="A27" s="256" t="s">
        <v>84</v>
      </c>
      <c r="B27" s="230"/>
      <c r="C27" s="230"/>
      <c r="D27" s="230"/>
      <c r="E27" s="230"/>
      <c r="F27" s="231"/>
      <c r="G27" s="119">
        <f>G29</f>
        <v>3383.4</v>
      </c>
      <c r="H27" s="119">
        <f t="shared" ref="H27:L27" si="3">H29</f>
        <v>3185.73</v>
      </c>
      <c r="I27" s="119">
        <f t="shared" si="3"/>
        <v>0</v>
      </c>
      <c r="J27" s="119">
        <f t="shared" si="3"/>
        <v>0</v>
      </c>
      <c r="K27" s="119">
        <f t="shared" si="3"/>
        <v>3185.73</v>
      </c>
      <c r="L27" s="119">
        <f t="shared" si="3"/>
        <v>0</v>
      </c>
      <c r="M27" s="120" t="s">
        <v>40</v>
      </c>
      <c r="N27" s="257" t="s">
        <v>85</v>
      </c>
      <c r="O27" s="258"/>
      <c r="P27" s="258"/>
      <c r="Q27" s="259"/>
      <c r="R27" s="260">
        <v>5</v>
      </c>
      <c r="S27" s="261"/>
      <c r="T27" s="262" t="s">
        <v>40</v>
      </c>
      <c r="U27" s="263"/>
      <c r="V27" s="54" t="s">
        <v>40</v>
      </c>
    </row>
    <row r="28" spans="1:22" ht="24" customHeight="1" x14ac:dyDescent="0.25">
      <c r="A28" s="256" t="s">
        <v>86</v>
      </c>
      <c r="B28" s="230"/>
      <c r="C28" s="230"/>
      <c r="D28" s="230"/>
      <c r="E28" s="230"/>
      <c r="F28" s="231"/>
      <c r="G28" s="119"/>
      <c r="H28" s="119"/>
      <c r="I28" s="119"/>
      <c r="J28" s="119"/>
      <c r="K28" s="121"/>
      <c r="L28" s="122"/>
      <c r="M28" s="123" t="s">
        <v>40</v>
      </c>
      <c r="N28" s="264" t="s">
        <v>87</v>
      </c>
      <c r="O28" s="265"/>
      <c r="P28" s="265"/>
      <c r="Q28" s="266"/>
      <c r="R28" s="270">
        <f>R26/R27</f>
        <v>0.84835680751173703</v>
      </c>
      <c r="S28" s="271"/>
      <c r="T28" s="274" t="s">
        <v>40</v>
      </c>
      <c r="U28" s="275"/>
      <c r="V28" s="278" t="s">
        <v>40</v>
      </c>
    </row>
    <row r="29" spans="1:22" ht="31.5" customHeight="1" x14ac:dyDescent="0.25">
      <c r="A29" s="229" t="s">
        <v>88</v>
      </c>
      <c r="B29" s="230"/>
      <c r="C29" s="230"/>
      <c r="D29" s="230"/>
      <c r="E29" s="230"/>
      <c r="F29" s="231"/>
      <c r="G29" s="119">
        <f>G18</f>
        <v>3383.4</v>
      </c>
      <c r="H29" s="119">
        <f t="shared" ref="H29:L29" si="4">H18</f>
        <v>3185.73</v>
      </c>
      <c r="I29" s="119">
        <f t="shared" si="4"/>
        <v>0</v>
      </c>
      <c r="J29" s="119">
        <f t="shared" si="4"/>
        <v>0</v>
      </c>
      <c r="K29" s="119">
        <f t="shared" si="4"/>
        <v>3185.73</v>
      </c>
      <c r="L29" s="119">
        <f t="shared" si="4"/>
        <v>0</v>
      </c>
      <c r="M29" s="123" t="s">
        <v>40</v>
      </c>
      <c r="N29" s="267"/>
      <c r="O29" s="268"/>
      <c r="P29" s="268"/>
      <c r="Q29" s="269"/>
      <c r="R29" s="272"/>
      <c r="S29" s="273"/>
      <c r="T29" s="276"/>
      <c r="U29" s="277"/>
      <c r="V29" s="279"/>
    </row>
    <row r="30" spans="1:22" ht="22.5" customHeight="1" x14ac:dyDescent="0.25">
      <c r="A30" s="229" t="s">
        <v>89</v>
      </c>
      <c r="B30" s="230"/>
      <c r="C30" s="230"/>
      <c r="D30" s="230"/>
      <c r="E30" s="230"/>
      <c r="F30" s="231"/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23" t="s">
        <v>40</v>
      </c>
      <c r="N30" s="462"/>
      <c r="O30" s="463"/>
      <c r="P30" s="463"/>
      <c r="Q30" s="464"/>
      <c r="R30" s="272"/>
      <c r="S30" s="273"/>
      <c r="T30" s="276"/>
      <c r="U30" s="277"/>
      <c r="V30" s="280"/>
    </row>
    <row r="31" spans="1:22" ht="22.5" customHeight="1" x14ac:dyDescent="0.25">
      <c r="A31" s="229" t="s">
        <v>90</v>
      </c>
      <c r="B31" s="230"/>
      <c r="C31" s="230"/>
      <c r="D31" s="230"/>
      <c r="E31" s="230"/>
      <c r="F31" s="231"/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20" t="s">
        <v>40</v>
      </c>
      <c r="N31" s="232" t="s">
        <v>91</v>
      </c>
      <c r="O31" s="232"/>
      <c r="P31" s="232"/>
      <c r="Q31" s="233"/>
      <c r="R31" s="234" t="s">
        <v>40</v>
      </c>
      <c r="S31" s="234"/>
      <c r="T31" s="235">
        <f>SUM(T19:T21,U22,T23:T24)</f>
        <v>4.8918918918918921</v>
      </c>
      <c r="U31" s="235"/>
      <c r="V31" s="102" t="s">
        <v>40</v>
      </c>
    </row>
    <row r="32" spans="1:22" ht="34.5" customHeight="1" x14ac:dyDescent="0.25">
      <c r="A32" s="229" t="s">
        <v>92</v>
      </c>
      <c r="B32" s="230"/>
      <c r="C32" s="230"/>
      <c r="D32" s="230"/>
      <c r="E32" s="230"/>
      <c r="F32" s="231"/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20" t="s">
        <v>40</v>
      </c>
      <c r="N32" s="233" t="s">
        <v>93</v>
      </c>
      <c r="O32" s="236"/>
      <c r="P32" s="236"/>
      <c r="Q32" s="237"/>
      <c r="R32" s="238" t="s">
        <v>40</v>
      </c>
      <c r="S32" s="239"/>
      <c r="T32" s="240">
        <v>6</v>
      </c>
      <c r="U32" s="241"/>
      <c r="V32" s="86" t="s">
        <v>40</v>
      </c>
    </row>
    <row r="33" spans="1:22" ht="22.5" customHeight="1" x14ac:dyDescent="0.25">
      <c r="A33" s="242" t="s">
        <v>94</v>
      </c>
      <c r="B33" s="243"/>
      <c r="C33" s="243"/>
      <c r="D33" s="243"/>
      <c r="E33" s="243"/>
      <c r="F33" s="244"/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20" t="s">
        <v>40</v>
      </c>
      <c r="N33" s="245" t="s">
        <v>95</v>
      </c>
      <c r="O33" s="246"/>
      <c r="P33" s="246"/>
      <c r="Q33" s="247"/>
      <c r="R33" s="254" t="s">
        <v>40</v>
      </c>
      <c r="S33" s="254"/>
      <c r="T33" s="255">
        <f>T31/T32</f>
        <v>0.81531531531531531</v>
      </c>
      <c r="U33" s="255"/>
      <c r="V33" s="215" t="s">
        <v>40</v>
      </c>
    </row>
    <row r="34" spans="1:22" ht="27" customHeight="1" x14ac:dyDescent="0.2">
      <c r="A34" s="216"/>
      <c r="B34" s="216"/>
      <c r="C34" s="216"/>
      <c r="D34" s="216"/>
      <c r="E34" s="216"/>
      <c r="F34" s="216"/>
      <c r="G34" s="125"/>
      <c r="H34" s="125"/>
      <c r="I34" s="125"/>
      <c r="J34" s="125"/>
      <c r="K34" s="121"/>
      <c r="L34" s="121"/>
      <c r="M34" s="126"/>
      <c r="N34" s="248"/>
      <c r="O34" s="249"/>
      <c r="P34" s="249"/>
      <c r="Q34" s="250"/>
      <c r="R34" s="254"/>
      <c r="S34" s="254"/>
      <c r="T34" s="255"/>
      <c r="U34" s="255"/>
      <c r="V34" s="215"/>
    </row>
    <row r="35" spans="1:22" ht="22.5" customHeight="1" x14ac:dyDescent="0.2">
      <c r="A35" s="216"/>
      <c r="B35" s="216"/>
      <c r="C35" s="216"/>
      <c r="D35" s="216"/>
      <c r="E35" s="216"/>
      <c r="F35" s="216"/>
      <c r="G35" s="125"/>
      <c r="H35" s="125"/>
      <c r="I35" s="125"/>
      <c r="J35" s="125"/>
      <c r="K35" s="121"/>
      <c r="L35" s="121"/>
      <c r="M35" s="127"/>
      <c r="N35" s="251"/>
      <c r="O35" s="252"/>
      <c r="P35" s="252"/>
      <c r="Q35" s="253"/>
      <c r="R35" s="254"/>
      <c r="S35" s="254"/>
      <c r="T35" s="255"/>
      <c r="U35" s="255"/>
      <c r="V35" s="215"/>
    </row>
    <row r="36" spans="1:22" ht="34.5" customHeight="1" x14ac:dyDescent="0.25">
      <c r="A36" s="217"/>
      <c r="B36" s="218"/>
      <c r="C36" s="218"/>
      <c r="D36" s="218"/>
      <c r="E36" s="218"/>
      <c r="F36" s="219"/>
      <c r="G36" s="128"/>
      <c r="H36" s="128"/>
      <c r="I36" s="128"/>
      <c r="J36" s="128"/>
      <c r="K36" s="41"/>
      <c r="L36" s="41"/>
      <c r="M36" s="129"/>
      <c r="N36" s="220" t="s">
        <v>96</v>
      </c>
      <c r="O36" s="221"/>
      <c r="P36" s="221"/>
      <c r="Q36" s="222"/>
      <c r="R36" s="223">
        <f>0.5*R28+0.3*T33+0.2*M26</f>
        <v>0.85708830248240142</v>
      </c>
      <c r="S36" s="224"/>
      <c r="T36" s="224"/>
      <c r="U36" s="225"/>
      <c r="V36" s="130" t="s">
        <v>40</v>
      </c>
    </row>
    <row r="37" spans="1:22" ht="19.5" customHeight="1" x14ac:dyDescent="0.2">
      <c r="A37" s="226"/>
      <c r="B37" s="226"/>
      <c r="C37" s="226"/>
      <c r="D37" s="226"/>
      <c r="E37" s="226"/>
      <c r="F37" s="226"/>
      <c r="G37" s="131"/>
      <c r="H37" s="131"/>
      <c r="I37" s="131"/>
      <c r="J37" s="131"/>
      <c r="K37" s="131"/>
      <c r="L37" s="131"/>
      <c r="M37" s="131"/>
      <c r="N37" s="227" t="s">
        <v>97</v>
      </c>
      <c r="O37" s="227"/>
      <c r="P37" s="227"/>
      <c r="Q37" s="227"/>
      <c r="R37" s="228" t="str">
        <f>IF(R36&gt;=0.95,"Высокая эффективность",IF(AND(R36&lt;0.95,R36&gt;=0.8),"Средняя эффективность",IF(AND(R36&lt;0.8,R36&gt;=0.7),"Эффективность удовлетворительная",IF(R36&lt;0.7,"Эффективность неудовлетворительная",""))))</f>
        <v>Средняя эффективность</v>
      </c>
      <c r="S37" s="228"/>
      <c r="T37" s="228"/>
      <c r="U37" s="228"/>
      <c r="V37" s="132" t="s">
        <v>40</v>
      </c>
    </row>
    <row r="38" spans="1:22" ht="16.5" customHeight="1" x14ac:dyDescent="0.2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5"/>
      <c r="N38" s="435"/>
      <c r="O38" s="436"/>
      <c r="P38" s="436"/>
      <c r="Q38" s="436"/>
      <c r="R38" s="436"/>
      <c r="S38" s="436"/>
      <c r="T38" s="436"/>
      <c r="U38" s="436"/>
      <c r="V38" s="437"/>
    </row>
    <row r="39" spans="1:22" ht="44.25" customHeight="1" x14ac:dyDescent="0.2">
      <c r="A39" s="133">
        <v>12</v>
      </c>
      <c r="B39" s="134">
        <v>2</v>
      </c>
      <c r="C39" s="135" t="s">
        <v>45</v>
      </c>
      <c r="D39" s="438" t="s">
        <v>98</v>
      </c>
      <c r="E39" s="439"/>
      <c r="F39" s="439"/>
      <c r="G39" s="439"/>
      <c r="H39" s="439"/>
      <c r="I39" s="439"/>
      <c r="J39" s="439"/>
      <c r="K39" s="439"/>
      <c r="L39" s="439"/>
      <c r="M39" s="439"/>
      <c r="N39" s="440"/>
      <c r="O39" s="439"/>
      <c r="P39" s="439"/>
      <c r="Q39" s="439"/>
      <c r="R39" s="440"/>
      <c r="S39" s="439"/>
      <c r="T39" s="439"/>
      <c r="U39" s="439"/>
      <c r="V39" s="441"/>
    </row>
    <row r="40" spans="1:22" ht="94.5" customHeight="1" x14ac:dyDescent="0.2">
      <c r="A40" s="136"/>
      <c r="B40" s="36"/>
      <c r="C40" s="137"/>
      <c r="D40" s="442" t="s">
        <v>99</v>
      </c>
      <c r="E40" s="443"/>
      <c r="F40" s="443"/>
      <c r="G40" s="443"/>
      <c r="H40" s="443"/>
      <c r="I40" s="443"/>
      <c r="J40" s="443"/>
      <c r="K40" s="443"/>
      <c r="L40" s="443"/>
      <c r="M40" s="444"/>
      <c r="N40" s="451" t="s">
        <v>100</v>
      </c>
      <c r="O40" s="453" t="s">
        <v>101</v>
      </c>
      <c r="P40" s="138">
        <v>24</v>
      </c>
      <c r="Q40" s="57">
        <v>28</v>
      </c>
      <c r="R40" s="455" t="s">
        <v>40</v>
      </c>
      <c r="S40" s="456">
        <f>IF((Q41/P41)&gt;0,IF((Q41/P41)&lt;1,Q41/P41,1),0)</f>
        <v>0</v>
      </c>
      <c r="T40" s="458" t="s">
        <v>40</v>
      </c>
      <c r="U40" s="458" t="s">
        <v>40</v>
      </c>
      <c r="V40" s="460" t="s">
        <v>102</v>
      </c>
    </row>
    <row r="41" spans="1:22" ht="94.5" customHeight="1" x14ac:dyDescent="0.2">
      <c r="A41" s="136"/>
      <c r="B41" s="36"/>
      <c r="C41" s="137"/>
      <c r="D41" s="445"/>
      <c r="E41" s="446"/>
      <c r="F41" s="446"/>
      <c r="G41" s="446"/>
      <c r="H41" s="446"/>
      <c r="I41" s="446"/>
      <c r="J41" s="446"/>
      <c r="K41" s="446"/>
      <c r="L41" s="446"/>
      <c r="M41" s="447"/>
      <c r="N41" s="452"/>
      <c r="O41" s="454"/>
      <c r="P41" s="138">
        <v>1</v>
      </c>
      <c r="Q41" s="140">
        <f>26-Q40</f>
        <v>-2</v>
      </c>
      <c r="R41" s="455"/>
      <c r="S41" s="457"/>
      <c r="T41" s="459"/>
      <c r="U41" s="459"/>
      <c r="V41" s="461"/>
    </row>
    <row r="42" spans="1:22" ht="109.5" customHeight="1" x14ac:dyDescent="0.2">
      <c r="A42" s="141"/>
      <c r="B42" s="142"/>
      <c r="C42" s="143"/>
      <c r="D42" s="448"/>
      <c r="E42" s="449"/>
      <c r="F42" s="449"/>
      <c r="G42" s="449"/>
      <c r="H42" s="449"/>
      <c r="I42" s="449"/>
      <c r="J42" s="449"/>
      <c r="K42" s="449"/>
      <c r="L42" s="449"/>
      <c r="M42" s="450"/>
      <c r="N42" s="144" t="s">
        <v>103</v>
      </c>
      <c r="O42" s="145" t="s">
        <v>39</v>
      </c>
      <c r="P42" s="145">
        <v>100</v>
      </c>
      <c r="Q42" s="146">
        <v>100</v>
      </c>
      <c r="R42" s="32">
        <f t="shared" ref="R42:R55" si="5">IF((Q42/P42)&lt;1,Q42/P42,1)</f>
        <v>1</v>
      </c>
      <c r="S42" s="66" t="s">
        <v>40</v>
      </c>
      <c r="T42" s="66" t="s">
        <v>40</v>
      </c>
      <c r="U42" s="66" t="s">
        <v>40</v>
      </c>
      <c r="V42" s="35" t="s">
        <v>104</v>
      </c>
    </row>
    <row r="43" spans="1:22" ht="149.25" customHeight="1" x14ac:dyDescent="0.2">
      <c r="A43" s="147">
        <v>12</v>
      </c>
      <c r="B43" s="27">
        <v>2</v>
      </c>
      <c r="C43" s="148"/>
      <c r="D43" s="420" t="s">
        <v>105</v>
      </c>
      <c r="E43" s="421"/>
      <c r="F43" s="421"/>
      <c r="G43" s="421"/>
      <c r="H43" s="421"/>
      <c r="I43" s="421"/>
      <c r="J43" s="421"/>
      <c r="K43" s="421"/>
      <c r="L43" s="421"/>
      <c r="M43" s="422"/>
      <c r="N43" s="144" t="s">
        <v>106</v>
      </c>
      <c r="O43" s="145" t="s">
        <v>101</v>
      </c>
      <c r="P43" s="145">
        <v>1</v>
      </c>
      <c r="Q43" s="146">
        <v>9</v>
      </c>
      <c r="R43" s="32">
        <f t="shared" si="5"/>
        <v>1</v>
      </c>
      <c r="S43" s="66" t="s">
        <v>40</v>
      </c>
      <c r="T43" s="66" t="s">
        <v>40</v>
      </c>
      <c r="U43" s="66" t="s">
        <v>40</v>
      </c>
      <c r="V43" s="35" t="s">
        <v>107</v>
      </c>
    </row>
    <row r="44" spans="1:22" ht="44.25" customHeight="1" x14ac:dyDescent="0.2">
      <c r="A44" s="68">
        <v>12</v>
      </c>
      <c r="B44" s="69">
        <v>2</v>
      </c>
      <c r="C44" s="70" t="s">
        <v>55</v>
      </c>
      <c r="D44" s="423" t="s">
        <v>108</v>
      </c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425"/>
    </row>
    <row r="45" spans="1:22" ht="49.5" customHeight="1" x14ac:dyDescent="0.2">
      <c r="A45" s="426">
        <v>12</v>
      </c>
      <c r="B45" s="429">
        <v>2</v>
      </c>
      <c r="C45" s="432" t="s">
        <v>109</v>
      </c>
      <c r="D45" s="149" t="s">
        <v>110</v>
      </c>
      <c r="E45" s="150" t="s">
        <v>111</v>
      </c>
      <c r="F45" s="74" t="s">
        <v>60</v>
      </c>
      <c r="G45" s="151">
        <v>2683.8</v>
      </c>
      <c r="H45" s="151">
        <v>2468.4899999999998</v>
      </c>
      <c r="I45" s="151">
        <v>190</v>
      </c>
      <c r="J45" s="151">
        <v>0</v>
      </c>
      <c r="K45" s="152">
        <f>H45-I45+J45</f>
        <v>2278.4899999999998</v>
      </c>
      <c r="L45" s="153">
        <v>0</v>
      </c>
      <c r="M45" s="154">
        <f>IF((K45/(G45-L45))&lt;1,(K45/(G45-L45)),1)</f>
        <v>0.84897905954243968</v>
      </c>
      <c r="N45" s="155"/>
      <c r="O45" s="150"/>
      <c r="P45" s="150"/>
      <c r="Q45" s="146"/>
      <c r="R45" s="150"/>
      <c r="S45" s="150"/>
      <c r="T45" s="150"/>
      <c r="U45" s="150"/>
      <c r="V45" s="146"/>
    </row>
    <row r="46" spans="1:22" ht="69" customHeight="1" x14ac:dyDescent="0.2">
      <c r="A46" s="427"/>
      <c r="B46" s="430"/>
      <c r="C46" s="433"/>
      <c r="D46" s="149" t="s">
        <v>112</v>
      </c>
      <c r="E46" s="150"/>
      <c r="F46" s="150"/>
      <c r="G46" s="150"/>
      <c r="H46" s="150"/>
      <c r="I46" s="150"/>
      <c r="J46" s="150"/>
      <c r="K46" s="150"/>
      <c r="L46" s="150"/>
      <c r="M46" s="150"/>
      <c r="N46" s="149" t="s">
        <v>113</v>
      </c>
      <c r="O46" s="150" t="s">
        <v>101</v>
      </c>
      <c r="P46" s="150">
        <v>1</v>
      </c>
      <c r="Q46" s="146">
        <v>9</v>
      </c>
      <c r="R46" s="156" t="s">
        <v>40</v>
      </c>
      <c r="S46" s="156" t="s">
        <v>40</v>
      </c>
      <c r="T46" s="78">
        <f t="shared" ref="T46:T58" si="6">IF((Q46/P46)&lt;1,Q46/P46,1)</f>
        <v>1</v>
      </c>
      <c r="U46" s="156" t="s">
        <v>40</v>
      </c>
      <c r="V46" s="146" t="s">
        <v>41</v>
      </c>
    </row>
    <row r="47" spans="1:22" ht="69.75" customHeight="1" x14ac:dyDescent="0.2">
      <c r="A47" s="427"/>
      <c r="B47" s="430"/>
      <c r="C47" s="433"/>
      <c r="D47" s="149" t="s">
        <v>114</v>
      </c>
      <c r="E47" s="150"/>
      <c r="F47" s="150"/>
      <c r="G47" s="150"/>
      <c r="H47" s="150"/>
      <c r="I47" s="150"/>
      <c r="J47" s="150"/>
      <c r="K47" s="150"/>
      <c r="L47" s="150"/>
      <c r="M47" s="150"/>
      <c r="N47" s="149" t="s">
        <v>115</v>
      </c>
      <c r="O47" s="150" t="s">
        <v>116</v>
      </c>
      <c r="P47" s="150">
        <v>650</v>
      </c>
      <c r="Q47" s="146">
        <v>0</v>
      </c>
      <c r="R47" s="156" t="s">
        <v>40</v>
      </c>
      <c r="S47" s="156" t="s">
        <v>40</v>
      </c>
      <c r="T47" s="78">
        <f t="shared" si="6"/>
        <v>0</v>
      </c>
      <c r="U47" s="156" t="s">
        <v>40</v>
      </c>
      <c r="V47" s="35" t="s">
        <v>79</v>
      </c>
    </row>
    <row r="48" spans="1:22" ht="188.25" customHeight="1" x14ac:dyDescent="0.2">
      <c r="A48" s="427"/>
      <c r="B48" s="430"/>
      <c r="C48" s="433"/>
      <c r="D48" s="149" t="s">
        <v>117</v>
      </c>
      <c r="E48" s="150"/>
      <c r="F48" s="150"/>
      <c r="G48" s="150"/>
      <c r="H48" s="150"/>
      <c r="I48" s="150"/>
      <c r="J48" s="150"/>
      <c r="K48" s="150"/>
      <c r="L48" s="150"/>
      <c r="M48" s="150"/>
      <c r="N48" s="149" t="s">
        <v>118</v>
      </c>
      <c r="O48" s="150" t="s">
        <v>101</v>
      </c>
      <c r="P48" s="150">
        <v>18</v>
      </c>
      <c r="Q48" s="146">
        <v>18</v>
      </c>
      <c r="R48" s="156" t="s">
        <v>40</v>
      </c>
      <c r="S48" s="156" t="s">
        <v>40</v>
      </c>
      <c r="T48" s="78">
        <f t="shared" si="6"/>
        <v>1</v>
      </c>
      <c r="U48" s="156" t="s">
        <v>40</v>
      </c>
      <c r="V48" s="146" t="s">
        <v>41</v>
      </c>
    </row>
    <row r="49" spans="1:22" ht="154.5" customHeight="1" x14ac:dyDescent="0.2">
      <c r="A49" s="427"/>
      <c r="B49" s="430"/>
      <c r="C49" s="433"/>
      <c r="D49" s="149" t="s">
        <v>119</v>
      </c>
      <c r="E49" s="150"/>
      <c r="F49" s="150"/>
      <c r="G49" s="150"/>
      <c r="H49" s="150"/>
      <c r="I49" s="150"/>
      <c r="J49" s="150"/>
      <c r="K49" s="150"/>
      <c r="L49" s="150"/>
      <c r="M49" s="150"/>
      <c r="N49" s="149" t="s">
        <v>120</v>
      </c>
      <c r="O49" s="150" t="s">
        <v>101</v>
      </c>
      <c r="P49" s="150">
        <v>0</v>
      </c>
      <c r="Q49" s="146">
        <v>0</v>
      </c>
      <c r="R49" s="156" t="s">
        <v>40</v>
      </c>
      <c r="S49" s="156" t="s">
        <v>40</v>
      </c>
      <c r="T49" s="78" t="e">
        <f t="shared" si="6"/>
        <v>#DIV/0!</v>
      </c>
      <c r="U49" s="156" t="s">
        <v>40</v>
      </c>
      <c r="V49" s="146" t="s">
        <v>121</v>
      </c>
    </row>
    <row r="50" spans="1:22" ht="114.75" customHeight="1" x14ac:dyDescent="0.2">
      <c r="A50" s="427"/>
      <c r="B50" s="430"/>
      <c r="C50" s="433"/>
      <c r="D50" s="149" t="s">
        <v>122</v>
      </c>
      <c r="E50" s="150"/>
      <c r="F50" s="150"/>
      <c r="G50" s="150"/>
      <c r="H50" s="150"/>
      <c r="I50" s="150"/>
      <c r="J50" s="150"/>
      <c r="K50" s="150"/>
      <c r="L50" s="150"/>
      <c r="M50" s="150"/>
      <c r="N50" s="149" t="s">
        <v>123</v>
      </c>
      <c r="O50" s="150" t="s">
        <v>101</v>
      </c>
      <c r="P50" s="150">
        <v>8</v>
      </c>
      <c r="Q50" s="146">
        <v>9</v>
      </c>
      <c r="R50" s="156" t="s">
        <v>40</v>
      </c>
      <c r="S50" s="156" t="s">
        <v>40</v>
      </c>
      <c r="T50" s="78">
        <f t="shared" si="6"/>
        <v>1</v>
      </c>
      <c r="U50" s="156" t="s">
        <v>40</v>
      </c>
      <c r="V50" s="146" t="s">
        <v>41</v>
      </c>
    </row>
    <row r="51" spans="1:22" ht="82.5" customHeight="1" x14ac:dyDescent="0.2">
      <c r="A51" s="427"/>
      <c r="B51" s="430"/>
      <c r="C51" s="433"/>
      <c r="D51" s="149" t="s">
        <v>124</v>
      </c>
      <c r="E51" s="150"/>
      <c r="F51" s="150"/>
      <c r="G51" s="150"/>
      <c r="H51" s="150"/>
      <c r="I51" s="150"/>
      <c r="J51" s="150"/>
      <c r="K51" s="150"/>
      <c r="L51" s="150"/>
      <c r="M51" s="150"/>
      <c r="N51" s="149" t="s">
        <v>125</v>
      </c>
      <c r="O51" s="150" t="s">
        <v>101</v>
      </c>
      <c r="P51" s="150">
        <v>1</v>
      </c>
      <c r="Q51" s="146">
        <v>0</v>
      </c>
      <c r="R51" s="156" t="s">
        <v>40</v>
      </c>
      <c r="S51" s="156" t="s">
        <v>40</v>
      </c>
      <c r="T51" s="78">
        <f t="shared" si="6"/>
        <v>0</v>
      </c>
      <c r="U51" s="156" t="s">
        <v>40</v>
      </c>
      <c r="V51" s="35" t="s">
        <v>79</v>
      </c>
    </row>
    <row r="52" spans="1:22" ht="71.25" customHeight="1" x14ac:dyDescent="0.2">
      <c r="A52" s="427"/>
      <c r="B52" s="430"/>
      <c r="C52" s="433"/>
      <c r="D52" s="149" t="s">
        <v>126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49" t="s">
        <v>127</v>
      </c>
      <c r="O52" s="150" t="s">
        <v>101</v>
      </c>
      <c r="P52" s="150">
        <v>3</v>
      </c>
      <c r="Q52" s="146">
        <v>0</v>
      </c>
      <c r="R52" s="156" t="s">
        <v>40</v>
      </c>
      <c r="S52" s="156" t="s">
        <v>40</v>
      </c>
      <c r="T52" s="78">
        <f t="shared" si="6"/>
        <v>0</v>
      </c>
      <c r="U52" s="156" t="s">
        <v>40</v>
      </c>
      <c r="V52" s="35" t="s">
        <v>79</v>
      </c>
    </row>
    <row r="53" spans="1:22" ht="54.75" customHeight="1" x14ac:dyDescent="0.2">
      <c r="A53" s="427"/>
      <c r="B53" s="430"/>
      <c r="C53" s="433"/>
      <c r="D53" s="149" t="s">
        <v>128</v>
      </c>
      <c r="E53" s="150"/>
      <c r="F53" s="150"/>
      <c r="G53" s="150"/>
      <c r="H53" s="150"/>
      <c r="I53" s="150"/>
      <c r="J53" s="150"/>
      <c r="K53" s="150"/>
      <c r="L53" s="150"/>
      <c r="M53" s="150"/>
      <c r="N53" s="149" t="s">
        <v>129</v>
      </c>
      <c r="O53" s="150" t="s">
        <v>101</v>
      </c>
      <c r="P53" s="150">
        <v>0</v>
      </c>
      <c r="Q53" s="146">
        <v>0</v>
      </c>
      <c r="R53" s="156" t="s">
        <v>40</v>
      </c>
      <c r="S53" s="156" t="s">
        <v>40</v>
      </c>
      <c r="T53" s="78" t="e">
        <f t="shared" si="6"/>
        <v>#DIV/0!</v>
      </c>
      <c r="U53" s="156" t="s">
        <v>40</v>
      </c>
      <c r="V53" s="146" t="s">
        <v>121</v>
      </c>
    </row>
    <row r="54" spans="1:22" ht="171.75" customHeight="1" x14ac:dyDescent="0.2">
      <c r="A54" s="428"/>
      <c r="B54" s="431"/>
      <c r="C54" s="434"/>
      <c r="D54" s="149" t="s">
        <v>130</v>
      </c>
      <c r="E54" s="150"/>
      <c r="F54" s="150"/>
      <c r="G54" s="150"/>
      <c r="H54" s="150"/>
      <c r="I54" s="150"/>
      <c r="J54" s="150"/>
      <c r="K54" s="150"/>
      <c r="L54" s="150"/>
      <c r="M54" s="150"/>
      <c r="N54" s="149" t="s">
        <v>131</v>
      </c>
      <c r="O54" s="150" t="s">
        <v>101</v>
      </c>
      <c r="P54" s="150">
        <v>1</v>
      </c>
      <c r="Q54" s="146">
        <v>0</v>
      </c>
      <c r="R54" s="156" t="s">
        <v>40</v>
      </c>
      <c r="S54" s="156" t="s">
        <v>40</v>
      </c>
      <c r="T54" s="78">
        <f t="shared" si="6"/>
        <v>0</v>
      </c>
      <c r="U54" s="156" t="s">
        <v>40</v>
      </c>
      <c r="V54" s="146" t="s">
        <v>79</v>
      </c>
    </row>
    <row r="55" spans="1:22" ht="96.75" customHeight="1" x14ac:dyDescent="0.2">
      <c r="A55" s="157">
        <v>12</v>
      </c>
      <c r="B55" s="158">
        <v>2</v>
      </c>
      <c r="C55" s="148"/>
      <c r="D55" s="420" t="s">
        <v>132</v>
      </c>
      <c r="E55" s="421"/>
      <c r="F55" s="421"/>
      <c r="G55" s="421"/>
      <c r="H55" s="421"/>
      <c r="I55" s="421"/>
      <c r="J55" s="421"/>
      <c r="K55" s="421"/>
      <c r="L55" s="421"/>
      <c r="M55" s="422"/>
      <c r="N55" s="144" t="s">
        <v>133</v>
      </c>
      <c r="O55" s="145" t="s">
        <v>134</v>
      </c>
      <c r="P55" s="145">
        <v>249</v>
      </c>
      <c r="Q55" s="146">
        <v>242</v>
      </c>
      <c r="R55" s="32">
        <f t="shared" si="5"/>
        <v>0.9718875502008032</v>
      </c>
      <c r="S55" s="66" t="s">
        <v>40</v>
      </c>
      <c r="T55" s="66" t="s">
        <v>40</v>
      </c>
      <c r="U55" s="66" t="s">
        <v>40</v>
      </c>
      <c r="V55" s="146" t="s">
        <v>79</v>
      </c>
    </row>
    <row r="56" spans="1:22" ht="136.5" customHeight="1" x14ac:dyDescent="0.2">
      <c r="A56" s="378">
        <v>12</v>
      </c>
      <c r="B56" s="381">
        <v>2</v>
      </c>
      <c r="C56" s="384" t="s">
        <v>135</v>
      </c>
      <c r="D56" s="149" t="s">
        <v>136</v>
      </c>
      <c r="E56" s="150" t="s">
        <v>137</v>
      </c>
      <c r="F56" s="150" t="s">
        <v>60</v>
      </c>
      <c r="G56" s="151">
        <v>616.20000000000005</v>
      </c>
      <c r="H56" s="151">
        <v>616.20000000000005</v>
      </c>
      <c r="I56" s="151">
        <v>0</v>
      </c>
      <c r="J56" s="151">
        <v>0</v>
      </c>
      <c r="K56" s="152">
        <f>H56-I56+J56</f>
        <v>616.20000000000005</v>
      </c>
      <c r="L56" s="153"/>
      <c r="M56" s="78">
        <f>IF((K56/(G56-L56))&lt;1,(K56/(G56-L56)),1)</f>
        <v>1</v>
      </c>
      <c r="N56" s="155"/>
      <c r="O56" s="150"/>
      <c r="P56" s="150"/>
      <c r="Q56" s="146"/>
      <c r="R56" s="156"/>
      <c r="S56" s="156"/>
      <c r="T56" s="156"/>
      <c r="U56" s="156"/>
      <c r="V56" s="146"/>
    </row>
    <row r="57" spans="1:22" ht="105" customHeight="1" x14ac:dyDescent="0.2">
      <c r="A57" s="379"/>
      <c r="B57" s="382"/>
      <c r="C57" s="385"/>
      <c r="D57" s="149" t="s">
        <v>138</v>
      </c>
      <c r="E57" s="150"/>
      <c r="F57" s="150"/>
      <c r="G57" s="150"/>
      <c r="H57" s="150"/>
      <c r="I57" s="150"/>
      <c r="J57" s="150"/>
      <c r="K57" s="150"/>
      <c r="L57" s="150"/>
      <c r="M57" s="150"/>
      <c r="N57" s="149" t="s">
        <v>139</v>
      </c>
      <c r="O57" s="150" t="s">
        <v>63</v>
      </c>
      <c r="P57" s="150">
        <v>189</v>
      </c>
      <c r="Q57" s="146">
        <v>189</v>
      </c>
      <c r="R57" s="156" t="s">
        <v>40</v>
      </c>
      <c r="S57" s="156" t="s">
        <v>40</v>
      </c>
      <c r="T57" s="78">
        <f t="shared" si="6"/>
        <v>1</v>
      </c>
      <c r="U57" s="156" t="s">
        <v>40</v>
      </c>
      <c r="V57" s="146" t="s">
        <v>41</v>
      </c>
    </row>
    <row r="58" spans="1:22" ht="149.25" customHeight="1" x14ac:dyDescent="0.2">
      <c r="A58" s="380"/>
      <c r="B58" s="383"/>
      <c r="C58" s="386"/>
      <c r="D58" s="149" t="s">
        <v>140</v>
      </c>
      <c r="E58" s="150"/>
      <c r="F58" s="150"/>
      <c r="G58" s="150"/>
      <c r="H58" s="150"/>
      <c r="I58" s="150"/>
      <c r="J58" s="150"/>
      <c r="K58" s="150"/>
      <c r="L58" s="150"/>
      <c r="M58" s="150"/>
      <c r="N58" s="149" t="s">
        <v>141</v>
      </c>
      <c r="O58" s="150" t="s">
        <v>101</v>
      </c>
      <c r="P58" s="150">
        <v>20</v>
      </c>
      <c r="Q58" s="146">
        <v>0</v>
      </c>
      <c r="R58" s="156" t="s">
        <v>40</v>
      </c>
      <c r="S58" s="156" t="s">
        <v>40</v>
      </c>
      <c r="T58" s="78">
        <f t="shared" si="6"/>
        <v>0</v>
      </c>
      <c r="U58" s="156" t="s">
        <v>40</v>
      </c>
      <c r="V58" s="146" t="s">
        <v>79</v>
      </c>
    </row>
    <row r="59" spans="1:22" ht="17.25" customHeight="1" x14ac:dyDescent="0.25">
      <c r="A59" s="360" t="s">
        <v>142</v>
      </c>
      <c r="B59" s="230"/>
      <c r="C59" s="230"/>
      <c r="D59" s="230"/>
      <c r="E59" s="230"/>
      <c r="F59" s="231"/>
      <c r="G59" s="417"/>
      <c r="H59" s="418"/>
      <c r="I59" s="418"/>
      <c r="J59" s="418"/>
      <c r="K59" s="418"/>
      <c r="L59" s="418"/>
      <c r="M59" s="419"/>
      <c r="N59" s="417"/>
      <c r="O59" s="418"/>
      <c r="P59" s="418"/>
      <c r="Q59" s="418"/>
      <c r="R59" s="418"/>
      <c r="S59" s="418"/>
      <c r="T59" s="418"/>
      <c r="U59" s="418"/>
      <c r="V59" s="419"/>
    </row>
    <row r="60" spans="1:22" ht="23.25" customHeight="1" x14ac:dyDescent="0.25">
      <c r="A60" s="256" t="s">
        <v>82</v>
      </c>
      <c r="B60" s="230"/>
      <c r="C60" s="230"/>
      <c r="D60" s="230"/>
      <c r="E60" s="230"/>
      <c r="F60" s="231"/>
      <c r="G60" s="116">
        <f>G61+G67</f>
        <v>3300</v>
      </c>
      <c r="H60" s="116">
        <f t="shared" ref="H60:L60" si="7">H61+H67</f>
        <v>3084.6899999999996</v>
      </c>
      <c r="I60" s="116">
        <f t="shared" si="7"/>
        <v>190</v>
      </c>
      <c r="J60" s="116">
        <f t="shared" si="7"/>
        <v>0</v>
      </c>
      <c r="K60" s="116">
        <f t="shared" si="7"/>
        <v>2894.6899999999996</v>
      </c>
      <c r="L60" s="116">
        <f t="shared" si="7"/>
        <v>0</v>
      </c>
      <c r="M60" s="117">
        <f>IF((K60/(G60-L60))&lt;1,(K60/(G60-L60)),1)</f>
        <v>0.87717878787878778</v>
      </c>
      <c r="N60" s="257" t="s">
        <v>143</v>
      </c>
      <c r="O60" s="287"/>
      <c r="P60" s="287"/>
      <c r="Q60" s="288"/>
      <c r="R60" s="262">
        <f>SUM(S40,R42:R43,R55)</f>
        <v>2.9718875502008033</v>
      </c>
      <c r="S60" s="289"/>
      <c r="T60" s="262" t="s">
        <v>40</v>
      </c>
      <c r="U60" s="289"/>
      <c r="V60" s="118" t="s">
        <v>40</v>
      </c>
    </row>
    <row r="61" spans="1:22" ht="33" customHeight="1" x14ac:dyDescent="0.25">
      <c r="A61" s="256" t="s">
        <v>84</v>
      </c>
      <c r="B61" s="230"/>
      <c r="C61" s="230"/>
      <c r="D61" s="230"/>
      <c r="E61" s="230"/>
      <c r="F61" s="231"/>
      <c r="G61" s="119">
        <f>SUM(G63:G66)</f>
        <v>3300</v>
      </c>
      <c r="H61" s="119">
        <f t="shared" ref="H61:L61" si="8">SUM(H63:H66)</f>
        <v>3084.6899999999996</v>
      </c>
      <c r="I61" s="119">
        <f t="shared" si="8"/>
        <v>190</v>
      </c>
      <c r="J61" s="119">
        <f t="shared" si="8"/>
        <v>0</v>
      </c>
      <c r="K61" s="119">
        <f t="shared" si="8"/>
        <v>2894.6899999999996</v>
      </c>
      <c r="L61" s="119">
        <f t="shared" si="8"/>
        <v>0</v>
      </c>
      <c r="M61" s="120" t="s">
        <v>40</v>
      </c>
      <c r="N61" s="257" t="s">
        <v>144</v>
      </c>
      <c r="O61" s="258"/>
      <c r="P61" s="258"/>
      <c r="Q61" s="259"/>
      <c r="R61" s="260">
        <v>4</v>
      </c>
      <c r="S61" s="261"/>
      <c r="T61" s="262" t="s">
        <v>40</v>
      </c>
      <c r="U61" s="263"/>
      <c r="V61" s="54" t="s">
        <v>40</v>
      </c>
    </row>
    <row r="62" spans="1:22" ht="18.75" customHeight="1" x14ac:dyDescent="0.25">
      <c r="A62" s="256" t="s">
        <v>86</v>
      </c>
      <c r="B62" s="230"/>
      <c r="C62" s="230"/>
      <c r="D62" s="230"/>
      <c r="E62" s="230"/>
      <c r="F62" s="231"/>
      <c r="G62" s="119"/>
      <c r="H62" s="119"/>
      <c r="I62" s="119"/>
      <c r="J62" s="119"/>
      <c r="K62" s="121"/>
      <c r="L62" s="159"/>
      <c r="M62" s="123" t="s">
        <v>40</v>
      </c>
      <c r="N62" s="404" t="s">
        <v>145</v>
      </c>
      <c r="O62" s="405"/>
      <c r="P62" s="405"/>
      <c r="Q62" s="406"/>
      <c r="R62" s="413">
        <f>R60/R61</f>
        <v>0.74297188755020083</v>
      </c>
      <c r="S62" s="414"/>
      <c r="T62" s="274" t="s">
        <v>40</v>
      </c>
      <c r="U62" s="275"/>
      <c r="V62" s="278" t="s">
        <v>40</v>
      </c>
    </row>
    <row r="63" spans="1:22" ht="33" customHeight="1" x14ac:dyDescent="0.25">
      <c r="A63" s="229" t="s">
        <v>88</v>
      </c>
      <c r="B63" s="230"/>
      <c r="C63" s="230"/>
      <c r="D63" s="230"/>
      <c r="E63" s="230"/>
      <c r="F63" s="231"/>
      <c r="G63" s="119">
        <f>G45+G56</f>
        <v>3300</v>
      </c>
      <c r="H63" s="119">
        <f t="shared" ref="H63:L63" si="9">H45+H56</f>
        <v>3084.6899999999996</v>
      </c>
      <c r="I63" s="119">
        <f t="shared" si="9"/>
        <v>190</v>
      </c>
      <c r="J63" s="119">
        <f t="shared" si="9"/>
        <v>0</v>
      </c>
      <c r="K63" s="119">
        <f t="shared" si="9"/>
        <v>2894.6899999999996</v>
      </c>
      <c r="L63" s="119">
        <f t="shared" si="9"/>
        <v>0</v>
      </c>
      <c r="M63" s="123" t="s">
        <v>40</v>
      </c>
      <c r="N63" s="407"/>
      <c r="O63" s="408"/>
      <c r="P63" s="408"/>
      <c r="Q63" s="409"/>
      <c r="R63" s="415"/>
      <c r="S63" s="416"/>
      <c r="T63" s="276"/>
      <c r="U63" s="277"/>
      <c r="V63" s="279"/>
    </row>
    <row r="64" spans="1:22" ht="21" customHeight="1" x14ac:dyDescent="0.25">
      <c r="A64" s="229" t="s">
        <v>89</v>
      </c>
      <c r="B64" s="230"/>
      <c r="C64" s="230"/>
      <c r="D64" s="230"/>
      <c r="E64" s="230"/>
      <c r="F64" s="231"/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23" t="s">
        <v>40</v>
      </c>
      <c r="N64" s="410"/>
      <c r="O64" s="411"/>
      <c r="P64" s="411"/>
      <c r="Q64" s="412"/>
      <c r="R64" s="415"/>
      <c r="S64" s="416"/>
      <c r="T64" s="276"/>
      <c r="U64" s="277"/>
      <c r="V64" s="280"/>
    </row>
    <row r="65" spans="1:22" ht="23.25" customHeight="1" x14ac:dyDescent="0.25">
      <c r="A65" s="229" t="s">
        <v>90</v>
      </c>
      <c r="B65" s="230"/>
      <c r="C65" s="230"/>
      <c r="D65" s="230"/>
      <c r="E65" s="230"/>
      <c r="F65" s="231"/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20" t="s">
        <v>40</v>
      </c>
      <c r="N65" s="232" t="s">
        <v>146</v>
      </c>
      <c r="O65" s="232"/>
      <c r="P65" s="232"/>
      <c r="Q65" s="233"/>
      <c r="R65" s="234" t="s">
        <v>40</v>
      </c>
      <c r="S65" s="234"/>
      <c r="T65" s="235">
        <f>SUM(T46:T48,T50:T52,T54,T57:T58)</f>
        <v>4</v>
      </c>
      <c r="U65" s="235"/>
      <c r="V65" s="102" t="s">
        <v>40</v>
      </c>
    </row>
    <row r="66" spans="1:22" ht="34.5" customHeight="1" x14ac:dyDescent="0.25">
      <c r="A66" s="229" t="s">
        <v>92</v>
      </c>
      <c r="B66" s="230"/>
      <c r="C66" s="230"/>
      <c r="D66" s="230"/>
      <c r="E66" s="230"/>
      <c r="F66" s="231"/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20" t="s">
        <v>40</v>
      </c>
      <c r="N66" s="233" t="s">
        <v>147</v>
      </c>
      <c r="O66" s="236"/>
      <c r="P66" s="236"/>
      <c r="Q66" s="237"/>
      <c r="R66" s="238" t="s">
        <v>40</v>
      </c>
      <c r="S66" s="239"/>
      <c r="T66" s="240">
        <v>9</v>
      </c>
      <c r="U66" s="241"/>
      <c r="V66" s="86" t="s">
        <v>40</v>
      </c>
    </row>
    <row r="67" spans="1:22" ht="26.25" customHeight="1" x14ac:dyDescent="0.25">
      <c r="A67" s="242" t="s">
        <v>94</v>
      </c>
      <c r="B67" s="243"/>
      <c r="C67" s="243"/>
      <c r="D67" s="243"/>
      <c r="E67" s="243"/>
      <c r="F67" s="244"/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20" t="s">
        <v>40</v>
      </c>
      <c r="N67" s="245" t="s">
        <v>148</v>
      </c>
      <c r="O67" s="246"/>
      <c r="P67" s="246"/>
      <c r="Q67" s="247"/>
      <c r="R67" s="254" t="s">
        <v>40</v>
      </c>
      <c r="S67" s="254"/>
      <c r="T67" s="254">
        <f>T65/T66</f>
        <v>0.44444444444444442</v>
      </c>
      <c r="U67" s="254"/>
      <c r="V67" s="215" t="s">
        <v>40</v>
      </c>
    </row>
    <row r="68" spans="1:22" ht="24" customHeight="1" x14ac:dyDescent="0.2">
      <c r="A68" s="216"/>
      <c r="B68" s="216"/>
      <c r="C68" s="216"/>
      <c r="D68" s="216"/>
      <c r="E68" s="216"/>
      <c r="F68" s="216"/>
      <c r="G68" s="125"/>
      <c r="H68" s="125"/>
      <c r="I68" s="125"/>
      <c r="J68" s="125"/>
      <c r="K68" s="121"/>
      <c r="L68" s="121"/>
      <c r="M68" s="126"/>
      <c r="N68" s="248"/>
      <c r="O68" s="249"/>
      <c r="P68" s="249"/>
      <c r="Q68" s="250"/>
      <c r="R68" s="254"/>
      <c r="S68" s="254"/>
      <c r="T68" s="254"/>
      <c r="U68" s="254"/>
      <c r="V68" s="215"/>
    </row>
    <row r="69" spans="1:22" ht="15.75" customHeight="1" x14ac:dyDescent="0.2">
      <c r="A69" s="216"/>
      <c r="B69" s="216"/>
      <c r="C69" s="216"/>
      <c r="D69" s="216"/>
      <c r="E69" s="216"/>
      <c r="F69" s="216"/>
      <c r="G69" s="125"/>
      <c r="H69" s="125"/>
      <c r="I69" s="125"/>
      <c r="J69" s="125"/>
      <c r="K69" s="121"/>
      <c r="L69" s="121"/>
      <c r="M69" s="127"/>
      <c r="N69" s="251"/>
      <c r="O69" s="252"/>
      <c r="P69" s="252"/>
      <c r="Q69" s="253"/>
      <c r="R69" s="254"/>
      <c r="S69" s="254"/>
      <c r="T69" s="254"/>
      <c r="U69" s="254"/>
      <c r="V69" s="215"/>
    </row>
    <row r="70" spans="1:22" ht="40.5" customHeight="1" x14ac:dyDescent="0.25">
      <c r="A70" s="217"/>
      <c r="B70" s="218"/>
      <c r="C70" s="218"/>
      <c r="D70" s="218"/>
      <c r="E70" s="218"/>
      <c r="F70" s="219"/>
      <c r="G70" s="128"/>
      <c r="H70" s="128"/>
      <c r="I70" s="128"/>
      <c r="J70" s="128"/>
      <c r="K70" s="41"/>
      <c r="L70" s="41"/>
      <c r="M70" s="129"/>
      <c r="N70" s="220" t="s">
        <v>149</v>
      </c>
      <c r="O70" s="221"/>
      <c r="P70" s="221"/>
      <c r="Q70" s="222"/>
      <c r="R70" s="223">
        <f>0.5*R62+0.3*T67+0.2*M60</f>
        <v>0.68025503468419135</v>
      </c>
      <c r="S70" s="224"/>
      <c r="T70" s="224"/>
      <c r="U70" s="225"/>
      <c r="V70" s="130" t="s">
        <v>40</v>
      </c>
    </row>
    <row r="71" spans="1:22" ht="25.5" customHeight="1" x14ac:dyDescent="0.2">
      <c r="A71" s="226"/>
      <c r="B71" s="226"/>
      <c r="C71" s="226"/>
      <c r="D71" s="226"/>
      <c r="E71" s="226"/>
      <c r="F71" s="226"/>
      <c r="G71" s="131"/>
      <c r="H71" s="131"/>
      <c r="I71" s="131"/>
      <c r="J71" s="131"/>
      <c r="K71" s="131"/>
      <c r="L71" s="131"/>
      <c r="M71" s="131"/>
      <c r="N71" s="395" t="s">
        <v>150</v>
      </c>
      <c r="O71" s="396"/>
      <c r="P71" s="396"/>
      <c r="Q71" s="397"/>
      <c r="R71" s="228" t="str">
        <f>IF(R70&gt;=0.95,"Высокая эффективность",IF(AND(R70&lt;0.95,R70&gt;=0.8),"Средняя эффективность",IF(AND(R70&lt;0.8,R70&gt;=0.7),"Эффективность удовлетворительная",IF(R70&lt;0.7,"Эффективность неудовлетворительная",""))))</f>
        <v>Эффективность неудовлетворительная</v>
      </c>
      <c r="S71" s="228"/>
      <c r="T71" s="228"/>
      <c r="U71" s="228"/>
      <c r="V71" s="132" t="s">
        <v>40</v>
      </c>
    </row>
    <row r="72" spans="1:22" ht="15" customHeight="1" x14ac:dyDescent="0.2">
      <c r="A72" s="293"/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5"/>
      <c r="N72" s="398"/>
      <c r="O72" s="399"/>
      <c r="P72" s="399"/>
      <c r="Q72" s="399"/>
      <c r="R72" s="399"/>
      <c r="S72" s="399"/>
      <c r="T72" s="399"/>
      <c r="U72" s="399"/>
      <c r="V72" s="400"/>
    </row>
    <row r="73" spans="1:22" ht="51.75" customHeight="1" x14ac:dyDescent="0.2">
      <c r="A73" s="134">
        <v>12</v>
      </c>
      <c r="B73" s="160">
        <v>3</v>
      </c>
      <c r="C73" s="161" t="s">
        <v>45</v>
      </c>
      <c r="D73" s="401" t="s">
        <v>151</v>
      </c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3"/>
    </row>
    <row r="74" spans="1:22" ht="117" customHeight="1" x14ac:dyDescent="0.2">
      <c r="A74" s="162"/>
      <c r="B74" s="163"/>
      <c r="C74" s="164"/>
      <c r="D74" s="372" t="s">
        <v>152</v>
      </c>
      <c r="E74" s="373"/>
      <c r="F74" s="373"/>
      <c r="G74" s="373"/>
      <c r="H74" s="373"/>
      <c r="I74" s="373"/>
      <c r="J74" s="373"/>
      <c r="K74" s="373"/>
      <c r="L74" s="373"/>
      <c r="M74" s="374"/>
      <c r="N74" s="28" t="s">
        <v>153</v>
      </c>
      <c r="O74" s="165" t="s">
        <v>39</v>
      </c>
      <c r="P74" s="157">
        <v>28.3</v>
      </c>
      <c r="Q74" s="35">
        <v>28.3</v>
      </c>
      <c r="R74" s="32">
        <f t="shared" ref="R74:R97" si="10">IF((Q74/P74)&lt;1,Q74/P74,1)</f>
        <v>1</v>
      </c>
      <c r="S74" s="62" t="s">
        <v>40</v>
      </c>
      <c r="T74" s="166" t="s">
        <v>40</v>
      </c>
      <c r="U74" s="33" t="s">
        <v>40</v>
      </c>
      <c r="V74" s="35" t="s">
        <v>154</v>
      </c>
    </row>
    <row r="75" spans="1:22" ht="71.25" customHeight="1" x14ac:dyDescent="0.2">
      <c r="A75" s="157">
        <v>12</v>
      </c>
      <c r="B75" s="158">
        <v>3</v>
      </c>
      <c r="C75" s="167"/>
      <c r="D75" s="375" t="s">
        <v>155</v>
      </c>
      <c r="E75" s="376"/>
      <c r="F75" s="376"/>
      <c r="G75" s="376"/>
      <c r="H75" s="376"/>
      <c r="I75" s="376"/>
      <c r="J75" s="376"/>
      <c r="K75" s="376"/>
      <c r="L75" s="376"/>
      <c r="M75" s="377"/>
      <c r="N75" s="37" t="s">
        <v>156</v>
      </c>
      <c r="O75" s="168" t="s">
        <v>63</v>
      </c>
      <c r="P75" s="169">
        <v>0.155</v>
      </c>
      <c r="Q75" s="108">
        <v>0.24199999999999999</v>
      </c>
      <c r="R75" s="170" t="s">
        <v>40</v>
      </c>
      <c r="S75" s="32">
        <f>IF((P75/Q75)&lt;1,P75/Q75,1)</f>
        <v>0.64049586776859502</v>
      </c>
      <c r="T75" s="171" t="s">
        <v>40</v>
      </c>
      <c r="U75" s="172" t="s">
        <v>40</v>
      </c>
      <c r="V75" s="108" t="s">
        <v>157</v>
      </c>
    </row>
    <row r="76" spans="1:22" ht="33" customHeight="1" x14ac:dyDescent="0.2">
      <c r="A76" s="68">
        <v>12</v>
      </c>
      <c r="B76" s="69">
        <v>3</v>
      </c>
      <c r="C76" s="173" t="s">
        <v>55</v>
      </c>
      <c r="D76" s="293" t="s">
        <v>158</v>
      </c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5"/>
    </row>
    <row r="77" spans="1:22" ht="104.25" customHeight="1" x14ac:dyDescent="0.2">
      <c r="A77" s="378">
        <v>12</v>
      </c>
      <c r="B77" s="381">
        <v>3</v>
      </c>
      <c r="C77" s="384" t="s">
        <v>159</v>
      </c>
      <c r="D77" s="174" t="s">
        <v>160</v>
      </c>
      <c r="E77" s="94" t="s">
        <v>137</v>
      </c>
      <c r="F77" s="95" t="s">
        <v>60</v>
      </c>
      <c r="G77" s="175">
        <v>2250</v>
      </c>
      <c r="H77" s="175">
        <v>1459.77</v>
      </c>
      <c r="I77" s="175">
        <v>0</v>
      </c>
      <c r="J77" s="175">
        <v>0</v>
      </c>
      <c r="K77" s="176">
        <f>H77-I77+J77</f>
        <v>1459.77</v>
      </c>
      <c r="L77" s="177">
        <v>0</v>
      </c>
      <c r="M77" s="78">
        <f>IF((K77/(G77-L77))&lt;1,(K77/(G77-L77)),1)</f>
        <v>0.64878666666666662</v>
      </c>
      <c r="N77" s="88"/>
      <c r="O77" s="178"/>
      <c r="P77" s="94"/>
      <c r="Q77" s="94"/>
      <c r="R77" s="94"/>
      <c r="S77" s="94"/>
      <c r="T77" s="99"/>
      <c r="U77" s="179"/>
      <c r="V77" s="88"/>
    </row>
    <row r="78" spans="1:22" ht="112.5" customHeight="1" x14ac:dyDescent="0.2">
      <c r="A78" s="379"/>
      <c r="B78" s="382"/>
      <c r="C78" s="385"/>
      <c r="D78" s="180" t="s">
        <v>161</v>
      </c>
      <c r="E78" s="181"/>
      <c r="F78" s="182"/>
      <c r="G78" s="183"/>
      <c r="H78" s="183"/>
      <c r="I78" s="183"/>
      <c r="J78" s="183"/>
      <c r="K78" s="99"/>
      <c r="L78" s="99"/>
      <c r="M78" s="99"/>
      <c r="N78" s="93" t="s">
        <v>162</v>
      </c>
      <c r="O78" s="184" t="s">
        <v>63</v>
      </c>
      <c r="P78" s="185">
        <v>3</v>
      </c>
      <c r="Q78" s="186">
        <v>0</v>
      </c>
      <c r="R78" s="187" t="s">
        <v>40</v>
      </c>
      <c r="S78" s="187" t="s">
        <v>40</v>
      </c>
      <c r="T78" s="78">
        <f t="shared" ref="T78:T94" si="11">IF((Q78/P78)&lt;1,Q78/P78,1)</f>
        <v>0</v>
      </c>
      <c r="U78" s="83" t="s">
        <v>40</v>
      </c>
      <c r="V78" s="35" t="s">
        <v>79</v>
      </c>
    </row>
    <row r="79" spans="1:22" ht="88.5" customHeight="1" x14ac:dyDescent="0.2">
      <c r="A79" s="379"/>
      <c r="B79" s="382"/>
      <c r="C79" s="385"/>
      <c r="D79" s="180" t="s">
        <v>163</v>
      </c>
      <c r="E79" s="109"/>
      <c r="F79" s="86"/>
      <c r="G79" s="85"/>
      <c r="H79" s="85"/>
      <c r="I79" s="85"/>
      <c r="J79" s="85"/>
      <c r="K79" s="76"/>
      <c r="L79" s="76"/>
      <c r="M79" s="87"/>
      <c r="N79" s="93" t="s">
        <v>164</v>
      </c>
      <c r="O79" s="184" t="s">
        <v>63</v>
      </c>
      <c r="P79" s="73">
        <v>3</v>
      </c>
      <c r="Q79" s="35">
        <v>0</v>
      </c>
      <c r="R79" s="187" t="s">
        <v>40</v>
      </c>
      <c r="S79" s="187" t="s">
        <v>40</v>
      </c>
      <c r="T79" s="78">
        <f t="shared" si="11"/>
        <v>0</v>
      </c>
      <c r="U79" s="83" t="s">
        <v>40</v>
      </c>
      <c r="V79" s="35" t="s">
        <v>79</v>
      </c>
    </row>
    <row r="80" spans="1:22" ht="68.25" customHeight="1" x14ac:dyDescent="0.2">
      <c r="A80" s="379"/>
      <c r="B80" s="382"/>
      <c r="C80" s="385"/>
      <c r="D80" s="180" t="s">
        <v>165</v>
      </c>
      <c r="E80" s="109"/>
      <c r="F80" s="86"/>
      <c r="G80" s="85"/>
      <c r="H80" s="85"/>
      <c r="I80" s="85"/>
      <c r="J80" s="85"/>
      <c r="K80" s="76"/>
      <c r="L80" s="76"/>
      <c r="M80" s="87"/>
      <c r="N80" s="93" t="s">
        <v>166</v>
      </c>
      <c r="O80" s="184" t="s">
        <v>63</v>
      </c>
      <c r="P80" s="73">
        <v>3</v>
      </c>
      <c r="Q80" s="35">
        <v>0</v>
      </c>
      <c r="R80" s="187" t="s">
        <v>40</v>
      </c>
      <c r="S80" s="187" t="s">
        <v>40</v>
      </c>
      <c r="T80" s="78">
        <f t="shared" si="11"/>
        <v>0</v>
      </c>
      <c r="U80" s="83" t="s">
        <v>40</v>
      </c>
      <c r="V80" s="35" t="s">
        <v>79</v>
      </c>
    </row>
    <row r="81" spans="1:22" ht="68.25" customHeight="1" x14ac:dyDescent="0.2">
      <c r="A81" s="379"/>
      <c r="B81" s="382"/>
      <c r="C81" s="385"/>
      <c r="D81" s="180" t="s">
        <v>167</v>
      </c>
      <c r="E81" s="109"/>
      <c r="F81" s="86"/>
      <c r="G81" s="85"/>
      <c r="H81" s="85"/>
      <c r="I81" s="85"/>
      <c r="J81" s="85"/>
      <c r="K81" s="76"/>
      <c r="L81" s="76"/>
      <c r="M81" s="87"/>
      <c r="N81" s="93" t="s">
        <v>168</v>
      </c>
      <c r="O81" s="184" t="s">
        <v>63</v>
      </c>
      <c r="P81" s="73">
        <v>9</v>
      </c>
      <c r="Q81" s="35">
        <v>0</v>
      </c>
      <c r="R81" s="187" t="s">
        <v>40</v>
      </c>
      <c r="S81" s="187" t="s">
        <v>40</v>
      </c>
      <c r="T81" s="78">
        <f t="shared" si="11"/>
        <v>0</v>
      </c>
      <c r="U81" s="83" t="s">
        <v>40</v>
      </c>
      <c r="V81" s="35" t="s">
        <v>79</v>
      </c>
    </row>
    <row r="82" spans="1:22" ht="63.75" customHeight="1" x14ac:dyDescent="0.2">
      <c r="A82" s="379"/>
      <c r="B82" s="382"/>
      <c r="C82" s="385"/>
      <c r="D82" s="180" t="s">
        <v>169</v>
      </c>
      <c r="E82" s="109"/>
      <c r="F82" s="86"/>
      <c r="G82" s="85"/>
      <c r="H82" s="85"/>
      <c r="I82" s="85"/>
      <c r="J82" s="85"/>
      <c r="K82" s="76"/>
      <c r="L82" s="76"/>
      <c r="M82" s="87"/>
      <c r="N82" s="93"/>
      <c r="O82" s="184"/>
      <c r="P82" s="73"/>
      <c r="Q82" s="73"/>
      <c r="R82" s="187"/>
      <c r="S82" s="187"/>
      <c r="T82" s="82"/>
      <c r="U82" s="188"/>
      <c r="V82" s="189"/>
    </row>
    <row r="83" spans="1:22" ht="63.75" customHeight="1" x14ac:dyDescent="0.2">
      <c r="A83" s="379"/>
      <c r="B83" s="382"/>
      <c r="C83" s="385"/>
      <c r="D83" s="180" t="s">
        <v>170</v>
      </c>
      <c r="E83" s="109"/>
      <c r="F83" s="86"/>
      <c r="G83" s="85"/>
      <c r="H83" s="85"/>
      <c r="I83" s="85"/>
      <c r="J83" s="85"/>
      <c r="K83" s="76"/>
      <c r="L83" s="76"/>
      <c r="M83" s="87"/>
      <c r="N83" s="93" t="s">
        <v>171</v>
      </c>
      <c r="O83" s="184" t="s">
        <v>63</v>
      </c>
      <c r="P83" s="73">
        <v>6</v>
      </c>
      <c r="Q83" s="35">
        <v>0</v>
      </c>
      <c r="R83" s="187" t="s">
        <v>40</v>
      </c>
      <c r="S83" s="187" t="s">
        <v>40</v>
      </c>
      <c r="T83" s="78">
        <f t="shared" si="11"/>
        <v>0</v>
      </c>
      <c r="U83" s="83" t="s">
        <v>40</v>
      </c>
      <c r="V83" s="35" t="s">
        <v>79</v>
      </c>
    </row>
    <row r="84" spans="1:22" ht="68.25" customHeight="1" x14ac:dyDescent="0.2">
      <c r="A84" s="379"/>
      <c r="B84" s="382"/>
      <c r="C84" s="385"/>
      <c r="D84" s="180" t="s">
        <v>172</v>
      </c>
      <c r="E84" s="109"/>
      <c r="F84" s="86"/>
      <c r="G84" s="85"/>
      <c r="H84" s="85"/>
      <c r="I84" s="85"/>
      <c r="J84" s="85"/>
      <c r="K84" s="76"/>
      <c r="L84" s="76"/>
      <c r="M84" s="87"/>
      <c r="N84" s="93" t="s">
        <v>173</v>
      </c>
      <c r="O84" s="184" t="s">
        <v>63</v>
      </c>
      <c r="P84" s="73">
        <v>7</v>
      </c>
      <c r="Q84" s="35">
        <v>0</v>
      </c>
      <c r="R84" s="187" t="s">
        <v>40</v>
      </c>
      <c r="S84" s="187" t="s">
        <v>40</v>
      </c>
      <c r="T84" s="78">
        <f t="shared" si="11"/>
        <v>0</v>
      </c>
      <c r="U84" s="83" t="s">
        <v>40</v>
      </c>
      <c r="V84" s="35" t="s">
        <v>79</v>
      </c>
    </row>
    <row r="85" spans="1:22" ht="175.5" customHeight="1" x14ac:dyDescent="0.2">
      <c r="A85" s="379"/>
      <c r="B85" s="382"/>
      <c r="C85" s="385"/>
      <c r="D85" s="180" t="s">
        <v>174</v>
      </c>
      <c r="E85" s="109"/>
      <c r="F85" s="86"/>
      <c r="G85" s="85"/>
      <c r="H85" s="85"/>
      <c r="I85" s="85"/>
      <c r="J85" s="85"/>
      <c r="K85" s="76"/>
      <c r="L85" s="76"/>
      <c r="M85" s="87"/>
      <c r="N85" s="93"/>
      <c r="O85" s="184"/>
      <c r="P85" s="73"/>
      <c r="Q85" s="73"/>
      <c r="R85" s="187"/>
      <c r="S85" s="187"/>
      <c r="T85" s="82"/>
      <c r="U85" s="188"/>
      <c r="V85" s="189"/>
    </row>
    <row r="86" spans="1:22" ht="87" customHeight="1" x14ac:dyDescent="0.2">
      <c r="A86" s="379"/>
      <c r="B86" s="382"/>
      <c r="C86" s="385"/>
      <c r="D86" s="180" t="s">
        <v>175</v>
      </c>
      <c r="E86" s="109"/>
      <c r="F86" s="86"/>
      <c r="G86" s="85"/>
      <c r="H86" s="85"/>
      <c r="I86" s="85"/>
      <c r="J86" s="85"/>
      <c r="K86" s="76"/>
      <c r="L86" s="76"/>
      <c r="M86" s="87"/>
      <c r="N86" s="93" t="s">
        <v>176</v>
      </c>
      <c r="O86" s="184" t="s">
        <v>134</v>
      </c>
      <c r="P86" s="73">
        <v>1</v>
      </c>
      <c r="Q86" s="35">
        <v>0</v>
      </c>
      <c r="R86" s="187" t="s">
        <v>40</v>
      </c>
      <c r="S86" s="187" t="s">
        <v>40</v>
      </c>
      <c r="T86" s="78">
        <f t="shared" si="11"/>
        <v>0</v>
      </c>
      <c r="U86" s="83" t="s">
        <v>40</v>
      </c>
      <c r="V86" s="35" t="s">
        <v>79</v>
      </c>
    </row>
    <row r="87" spans="1:22" ht="126.75" customHeight="1" x14ac:dyDescent="0.2">
      <c r="A87" s="379"/>
      <c r="B87" s="382"/>
      <c r="C87" s="385"/>
      <c r="D87" s="180" t="s">
        <v>177</v>
      </c>
      <c r="E87" s="109"/>
      <c r="F87" s="86"/>
      <c r="G87" s="85"/>
      <c r="H87" s="85"/>
      <c r="I87" s="85"/>
      <c r="J87" s="85"/>
      <c r="K87" s="76"/>
      <c r="L87" s="76"/>
      <c r="M87" s="87"/>
      <c r="N87" s="93" t="s">
        <v>178</v>
      </c>
      <c r="O87" s="184" t="s">
        <v>134</v>
      </c>
      <c r="P87" s="73">
        <v>64</v>
      </c>
      <c r="Q87" s="91">
        <v>73.64</v>
      </c>
      <c r="R87" s="187" t="s">
        <v>40</v>
      </c>
      <c r="S87" s="187" t="s">
        <v>40</v>
      </c>
      <c r="T87" s="78">
        <f t="shared" si="11"/>
        <v>1</v>
      </c>
      <c r="U87" s="83" t="s">
        <v>40</v>
      </c>
      <c r="V87" s="91" t="s">
        <v>154</v>
      </c>
    </row>
    <row r="88" spans="1:22" ht="153.75" customHeight="1" x14ac:dyDescent="0.2">
      <c r="A88" s="379"/>
      <c r="B88" s="382"/>
      <c r="C88" s="385"/>
      <c r="D88" s="180" t="s">
        <v>179</v>
      </c>
      <c r="E88" s="109"/>
      <c r="F88" s="86"/>
      <c r="G88" s="85"/>
      <c r="H88" s="85"/>
      <c r="I88" s="85"/>
      <c r="J88" s="85"/>
      <c r="K88" s="76"/>
      <c r="L88" s="76"/>
      <c r="M88" s="87"/>
      <c r="N88" s="93" t="s">
        <v>180</v>
      </c>
      <c r="O88" s="184" t="s">
        <v>101</v>
      </c>
      <c r="P88" s="73">
        <v>55</v>
      </c>
      <c r="Q88" s="35">
        <v>0</v>
      </c>
      <c r="R88" s="187" t="s">
        <v>40</v>
      </c>
      <c r="S88" s="187" t="s">
        <v>40</v>
      </c>
      <c r="T88" s="78">
        <f t="shared" si="11"/>
        <v>0</v>
      </c>
      <c r="U88" s="83" t="s">
        <v>40</v>
      </c>
      <c r="V88" s="35" t="s">
        <v>79</v>
      </c>
    </row>
    <row r="89" spans="1:22" ht="84.75" customHeight="1" x14ac:dyDescent="0.2">
      <c r="A89" s="379"/>
      <c r="B89" s="382"/>
      <c r="C89" s="385"/>
      <c r="D89" s="180" t="s">
        <v>181</v>
      </c>
      <c r="E89" s="109"/>
      <c r="F89" s="86"/>
      <c r="G89" s="85"/>
      <c r="H89" s="85"/>
      <c r="I89" s="85"/>
      <c r="J89" s="85"/>
      <c r="K89" s="76"/>
      <c r="L89" s="76"/>
      <c r="M89" s="87"/>
      <c r="N89" s="93" t="s">
        <v>182</v>
      </c>
      <c r="O89" s="184" t="s">
        <v>101</v>
      </c>
      <c r="P89" s="73">
        <v>41</v>
      </c>
      <c r="Q89" s="35">
        <v>0</v>
      </c>
      <c r="R89" s="187" t="s">
        <v>40</v>
      </c>
      <c r="S89" s="187" t="s">
        <v>40</v>
      </c>
      <c r="T89" s="78">
        <f t="shared" si="11"/>
        <v>0</v>
      </c>
      <c r="U89" s="83" t="s">
        <v>40</v>
      </c>
      <c r="V89" s="35" t="s">
        <v>79</v>
      </c>
    </row>
    <row r="90" spans="1:22" ht="69" customHeight="1" x14ac:dyDescent="0.2">
      <c r="A90" s="379"/>
      <c r="B90" s="382"/>
      <c r="C90" s="385"/>
      <c r="D90" s="180" t="s">
        <v>183</v>
      </c>
      <c r="E90" s="109"/>
      <c r="F90" s="86"/>
      <c r="G90" s="85"/>
      <c r="H90" s="85"/>
      <c r="I90" s="85"/>
      <c r="J90" s="85"/>
      <c r="K90" s="76"/>
      <c r="L90" s="76"/>
      <c r="M90" s="87"/>
      <c r="N90" s="93" t="s">
        <v>184</v>
      </c>
      <c r="O90" s="184" t="s">
        <v>101</v>
      </c>
      <c r="P90" s="73">
        <v>8</v>
      </c>
      <c r="Q90" s="35">
        <v>0</v>
      </c>
      <c r="R90" s="187" t="s">
        <v>40</v>
      </c>
      <c r="S90" s="187" t="s">
        <v>40</v>
      </c>
      <c r="T90" s="78">
        <f t="shared" si="11"/>
        <v>0</v>
      </c>
      <c r="U90" s="83" t="s">
        <v>40</v>
      </c>
      <c r="V90" s="35" t="s">
        <v>79</v>
      </c>
    </row>
    <row r="91" spans="1:22" ht="72.75" customHeight="1" x14ac:dyDescent="0.2">
      <c r="A91" s="379"/>
      <c r="B91" s="382"/>
      <c r="C91" s="385"/>
      <c r="D91" s="180" t="s">
        <v>185</v>
      </c>
      <c r="E91" s="109"/>
      <c r="F91" s="86"/>
      <c r="G91" s="85"/>
      <c r="H91" s="85"/>
      <c r="I91" s="85"/>
      <c r="J91" s="85"/>
      <c r="K91" s="76"/>
      <c r="L91" s="76"/>
      <c r="M91" s="87"/>
      <c r="N91" s="93" t="s">
        <v>186</v>
      </c>
      <c r="O91" s="184" t="s">
        <v>101</v>
      </c>
      <c r="P91" s="73">
        <v>40</v>
      </c>
      <c r="Q91" s="35">
        <v>0</v>
      </c>
      <c r="R91" s="187" t="s">
        <v>40</v>
      </c>
      <c r="S91" s="187" t="s">
        <v>40</v>
      </c>
      <c r="T91" s="78">
        <f t="shared" si="11"/>
        <v>0</v>
      </c>
      <c r="U91" s="83" t="s">
        <v>40</v>
      </c>
      <c r="V91" s="35" t="s">
        <v>79</v>
      </c>
    </row>
    <row r="92" spans="1:22" ht="291" customHeight="1" x14ac:dyDescent="0.2">
      <c r="A92" s="379"/>
      <c r="B92" s="382"/>
      <c r="C92" s="385"/>
      <c r="D92" s="180" t="s">
        <v>187</v>
      </c>
      <c r="E92" s="109"/>
      <c r="F92" s="86"/>
      <c r="G92" s="85"/>
      <c r="H92" s="85"/>
      <c r="I92" s="85"/>
      <c r="J92" s="85"/>
      <c r="K92" s="76"/>
      <c r="L92" s="76"/>
      <c r="M92" s="87"/>
      <c r="N92" s="93" t="s">
        <v>188</v>
      </c>
      <c r="O92" s="184" t="s">
        <v>189</v>
      </c>
      <c r="P92" s="73">
        <v>5500</v>
      </c>
      <c r="Q92" s="35">
        <v>136</v>
      </c>
      <c r="R92" s="187" t="s">
        <v>40</v>
      </c>
      <c r="S92" s="187" t="s">
        <v>40</v>
      </c>
      <c r="T92" s="78">
        <f t="shared" si="11"/>
        <v>2.4727272727272726E-2</v>
      </c>
      <c r="U92" s="83" t="s">
        <v>40</v>
      </c>
      <c r="V92" s="35" t="s">
        <v>79</v>
      </c>
    </row>
    <row r="93" spans="1:22" ht="77.25" customHeight="1" x14ac:dyDescent="0.2">
      <c r="A93" s="379"/>
      <c r="B93" s="382"/>
      <c r="C93" s="385"/>
      <c r="D93" s="180" t="s">
        <v>190</v>
      </c>
      <c r="E93" s="109"/>
      <c r="F93" s="86"/>
      <c r="G93" s="85"/>
      <c r="H93" s="85"/>
      <c r="I93" s="85"/>
      <c r="J93" s="85"/>
      <c r="K93" s="76"/>
      <c r="L93" s="76"/>
      <c r="M93" s="87"/>
      <c r="N93" s="93" t="s">
        <v>191</v>
      </c>
      <c r="O93" s="184" t="s">
        <v>134</v>
      </c>
      <c r="P93" s="73">
        <v>8</v>
      </c>
      <c r="Q93" s="35">
        <v>0</v>
      </c>
      <c r="R93" s="187" t="s">
        <v>40</v>
      </c>
      <c r="S93" s="187" t="s">
        <v>40</v>
      </c>
      <c r="T93" s="78">
        <f t="shared" si="11"/>
        <v>0</v>
      </c>
      <c r="U93" s="83" t="s">
        <v>40</v>
      </c>
      <c r="V93" s="35" t="s">
        <v>79</v>
      </c>
    </row>
    <row r="94" spans="1:22" ht="100.5" customHeight="1" x14ac:dyDescent="0.2">
      <c r="A94" s="380"/>
      <c r="B94" s="383"/>
      <c r="C94" s="386"/>
      <c r="D94" s="180" t="s">
        <v>192</v>
      </c>
      <c r="E94" s="109"/>
      <c r="F94" s="102"/>
      <c r="G94" s="190"/>
      <c r="H94" s="190"/>
      <c r="I94" s="190"/>
      <c r="J94" s="190"/>
      <c r="K94" s="110"/>
      <c r="L94" s="110"/>
      <c r="M94" s="103"/>
      <c r="N94" s="93" t="s">
        <v>193</v>
      </c>
      <c r="O94" s="184" t="s">
        <v>101</v>
      </c>
      <c r="P94" s="73">
        <v>146</v>
      </c>
      <c r="Q94" s="35">
        <v>76</v>
      </c>
      <c r="R94" s="187" t="s">
        <v>40</v>
      </c>
      <c r="S94" s="187" t="s">
        <v>40</v>
      </c>
      <c r="T94" s="78">
        <f t="shared" si="11"/>
        <v>0.52054794520547942</v>
      </c>
      <c r="U94" s="83" t="s">
        <v>40</v>
      </c>
      <c r="V94" s="35" t="s">
        <v>194</v>
      </c>
    </row>
    <row r="95" spans="1:22" ht="99" customHeight="1" x14ac:dyDescent="0.2">
      <c r="A95" s="157"/>
      <c r="B95" s="158"/>
      <c r="C95" s="167"/>
      <c r="D95" s="372" t="s">
        <v>195</v>
      </c>
      <c r="E95" s="373"/>
      <c r="F95" s="373"/>
      <c r="G95" s="373"/>
      <c r="H95" s="373"/>
      <c r="I95" s="373"/>
      <c r="J95" s="373"/>
      <c r="K95" s="373"/>
      <c r="L95" s="373"/>
      <c r="M95" s="374"/>
      <c r="N95" s="37" t="s">
        <v>196</v>
      </c>
      <c r="O95" s="165" t="s">
        <v>189</v>
      </c>
      <c r="P95" s="157">
        <v>13.2</v>
      </c>
      <c r="Q95" s="35">
        <v>8.4700000000000006</v>
      </c>
      <c r="R95" s="62" t="s">
        <v>40</v>
      </c>
      <c r="S95" s="32">
        <f>IF((P95/Q95)&lt;1,P95/Q95,1)</f>
        <v>1</v>
      </c>
      <c r="T95" s="62" t="s">
        <v>40</v>
      </c>
      <c r="U95" s="33" t="s">
        <v>40</v>
      </c>
      <c r="V95" s="35" t="s">
        <v>154</v>
      </c>
    </row>
    <row r="96" spans="1:22" ht="159.75" customHeight="1" x14ac:dyDescent="0.2">
      <c r="A96" s="73">
        <v>12</v>
      </c>
      <c r="B96" s="185">
        <v>3</v>
      </c>
      <c r="C96" s="191"/>
      <c r="D96" s="192" t="s">
        <v>197</v>
      </c>
      <c r="E96" s="181" t="s">
        <v>137</v>
      </c>
      <c r="F96" s="84" t="s">
        <v>60</v>
      </c>
      <c r="G96" s="193">
        <v>0</v>
      </c>
      <c r="H96" s="193">
        <v>0</v>
      </c>
      <c r="I96" s="193">
        <v>0</v>
      </c>
      <c r="J96" s="193">
        <v>0</v>
      </c>
      <c r="K96" s="194">
        <f>H96-I96+J96</f>
        <v>0</v>
      </c>
      <c r="L96" s="195">
        <v>0</v>
      </c>
      <c r="M96" s="78" t="e">
        <f>IF((K96/(G96-L96))&lt;1,(K96/(G96-L96)),1)</f>
        <v>#DIV/0!</v>
      </c>
      <c r="N96" s="93" t="s">
        <v>198</v>
      </c>
      <c r="O96" s="184" t="s">
        <v>101</v>
      </c>
      <c r="P96" s="73">
        <v>5</v>
      </c>
      <c r="Q96" s="35">
        <v>0</v>
      </c>
      <c r="R96" s="187" t="s">
        <v>40</v>
      </c>
      <c r="S96" s="187" t="s">
        <v>40</v>
      </c>
      <c r="T96" s="78">
        <f>IFERROR(Q96/P96,1)</f>
        <v>0</v>
      </c>
      <c r="U96" s="83" t="s">
        <v>40</v>
      </c>
      <c r="V96" s="35" t="s">
        <v>194</v>
      </c>
    </row>
    <row r="97" spans="1:22" ht="112.5" customHeight="1" x14ac:dyDescent="0.2">
      <c r="A97" s="169"/>
      <c r="B97" s="196"/>
      <c r="C97" s="197"/>
      <c r="D97" s="375" t="s">
        <v>199</v>
      </c>
      <c r="E97" s="376"/>
      <c r="F97" s="376"/>
      <c r="G97" s="376"/>
      <c r="H97" s="376"/>
      <c r="I97" s="376"/>
      <c r="J97" s="376"/>
      <c r="K97" s="376"/>
      <c r="L97" s="376"/>
      <c r="M97" s="377"/>
      <c r="N97" s="37" t="s">
        <v>200</v>
      </c>
      <c r="O97" s="168" t="s">
        <v>39</v>
      </c>
      <c r="P97" s="169">
        <v>0.2</v>
      </c>
      <c r="Q97" s="108">
        <v>0.08</v>
      </c>
      <c r="R97" s="139">
        <f t="shared" si="10"/>
        <v>0.39999999999999997</v>
      </c>
      <c r="S97" s="170" t="s">
        <v>40</v>
      </c>
      <c r="T97" s="170" t="s">
        <v>40</v>
      </c>
      <c r="U97" s="172" t="s">
        <v>40</v>
      </c>
      <c r="V97" s="35" t="s">
        <v>79</v>
      </c>
    </row>
    <row r="98" spans="1:22" ht="121.5" customHeight="1" x14ac:dyDescent="0.2">
      <c r="A98" s="387">
        <v>12</v>
      </c>
      <c r="B98" s="388">
        <v>3</v>
      </c>
      <c r="C98" s="389"/>
      <c r="D98" s="232" t="s">
        <v>201</v>
      </c>
      <c r="E98" s="390" t="s">
        <v>137</v>
      </c>
      <c r="F98" s="391" t="s">
        <v>60</v>
      </c>
      <c r="G98" s="392">
        <v>0</v>
      </c>
      <c r="H98" s="392">
        <v>0</v>
      </c>
      <c r="I98" s="392">
        <v>0</v>
      </c>
      <c r="J98" s="392">
        <v>0</v>
      </c>
      <c r="K98" s="393">
        <f>H98-I98+J98</f>
        <v>0</v>
      </c>
      <c r="L98" s="394">
        <v>0</v>
      </c>
      <c r="M98" s="356" t="e">
        <f>IF((K98/(G98-L98))&lt;1,(K98/(G98-L98)),1)</f>
        <v>#DIV/0!</v>
      </c>
      <c r="N98" s="232" t="s">
        <v>202</v>
      </c>
      <c r="O98" s="387" t="s">
        <v>63</v>
      </c>
      <c r="P98" s="73">
        <v>9</v>
      </c>
      <c r="Q98" s="35">
        <v>8</v>
      </c>
      <c r="R98" s="355" t="s">
        <v>40</v>
      </c>
      <c r="S98" s="355" t="s">
        <v>40</v>
      </c>
      <c r="T98" s="356">
        <f>IF((Q99/P99)&gt;0,IF((Q99/P99)&lt;1,Q99/P99,1),0)</f>
        <v>0</v>
      </c>
      <c r="U98" s="357" t="s">
        <v>40</v>
      </c>
      <c r="V98" s="358" t="s">
        <v>79</v>
      </c>
    </row>
    <row r="99" spans="1:22" ht="121.5" customHeight="1" x14ac:dyDescent="0.2">
      <c r="A99" s="387"/>
      <c r="B99" s="388"/>
      <c r="C99" s="389"/>
      <c r="D99" s="232"/>
      <c r="E99" s="390"/>
      <c r="F99" s="391"/>
      <c r="G99" s="392"/>
      <c r="H99" s="392"/>
      <c r="I99" s="392"/>
      <c r="J99" s="392"/>
      <c r="K99" s="393"/>
      <c r="L99" s="394"/>
      <c r="M99" s="356"/>
      <c r="N99" s="232"/>
      <c r="O99" s="387"/>
      <c r="P99" s="73">
        <v>1</v>
      </c>
      <c r="Q99" s="73">
        <f>Q98-8</f>
        <v>0</v>
      </c>
      <c r="R99" s="355"/>
      <c r="S99" s="355"/>
      <c r="T99" s="356"/>
      <c r="U99" s="357"/>
      <c r="V99" s="359"/>
    </row>
    <row r="100" spans="1:22" ht="30" customHeight="1" x14ac:dyDescent="0.2">
      <c r="A100" s="360" t="s">
        <v>203</v>
      </c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2"/>
      <c r="N100" s="363"/>
      <c r="O100" s="364"/>
      <c r="P100" s="364"/>
      <c r="Q100" s="364"/>
      <c r="R100" s="364"/>
      <c r="S100" s="364"/>
      <c r="T100" s="364"/>
      <c r="U100" s="364"/>
      <c r="V100" s="365"/>
    </row>
    <row r="101" spans="1:22" ht="35.25" customHeight="1" x14ac:dyDescent="0.2">
      <c r="A101" s="366" t="s">
        <v>82</v>
      </c>
      <c r="B101" s="367"/>
      <c r="C101" s="367"/>
      <c r="D101" s="367"/>
      <c r="E101" s="367"/>
      <c r="F101" s="368"/>
      <c r="G101" s="198">
        <f>G102+G108</f>
        <v>2250</v>
      </c>
      <c r="H101" s="198">
        <f t="shared" ref="H101:L101" si="12">H102+H108</f>
        <v>1459.77</v>
      </c>
      <c r="I101" s="198">
        <f t="shared" si="12"/>
        <v>0</v>
      </c>
      <c r="J101" s="198">
        <f t="shared" si="12"/>
        <v>0</v>
      </c>
      <c r="K101" s="198">
        <f t="shared" si="12"/>
        <v>1459.77</v>
      </c>
      <c r="L101" s="198">
        <f t="shared" si="12"/>
        <v>0</v>
      </c>
      <c r="M101" s="117">
        <f>IF((K101/(G101-L101))&lt;1,(K101/(G101-L101)),1)</f>
        <v>0.64878666666666662</v>
      </c>
      <c r="N101" s="369" t="s">
        <v>204</v>
      </c>
      <c r="O101" s="370"/>
      <c r="P101" s="370"/>
      <c r="Q101" s="371"/>
      <c r="R101" s="335">
        <f>SUM(R74,S75,S95,R97)</f>
        <v>3.0404958677685952</v>
      </c>
      <c r="S101" s="336"/>
      <c r="T101" s="335" t="s">
        <v>40</v>
      </c>
      <c r="U101" s="336"/>
      <c r="V101" s="124" t="s">
        <v>40</v>
      </c>
    </row>
    <row r="102" spans="1:22" ht="33" customHeight="1" x14ac:dyDescent="0.2">
      <c r="A102" s="256" t="s">
        <v>84</v>
      </c>
      <c r="B102" s="302"/>
      <c r="C102" s="302"/>
      <c r="D102" s="302"/>
      <c r="E102" s="302"/>
      <c r="F102" s="303"/>
      <c r="G102" s="119">
        <f>SUM(G104:G107)</f>
        <v>2250</v>
      </c>
      <c r="H102" s="119">
        <f t="shared" ref="H102:L102" si="13">SUM(H104:H107)</f>
        <v>1459.77</v>
      </c>
      <c r="I102" s="119">
        <f t="shared" si="13"/>
        <v>0</v>
      </c>
      <c r="J102" s="119">
        <f t="shared" si="13"/>
        <v>0</v>
      </c>
      <c r="K102" s="119">
        <f t="shared" si="13"/>
        <v>1459.77</v>
      </c>
      <c r="L102" s="119">
        <f t="shared" si="13"/>
        <v>0</v>
      </c>
      <c r="M102" s="199" t="s">
        <v>40</v>
      </c>
      <c r="N102" s="330" t="s">
        <v>205</v>
      </c>
      <c r="O102" s="331"/>
      <c r="P102" s="331"/>
      <c r="Q102" s="332"/>
      <c r="R102" s="333">
        <v>4</v>
      </c>
      <c r="S102" s="334"/>
      <c r="T102" s="335" t="s">
        <v>40</v>
      </c>
      <c r="U102" s="336"/>
      <c r="V102" s="118" t="s">
        <v>40</v>
      </c>
    </row>
    <row r="103" spans="1:22" ht="18.75" customHeight="1" x14ac:dyDescent="0.2">
      <c r="A103" s="256" t="s">
        <v>86</v>
      </c>
      <c r="B103" s="302"/>
      <c r="C103" s="302"/>
      <c r="D103" s="302"/>
      <c r="E103" s="302"/>
      <c r="F103" s="303"/>
      <c r="G103" s="131"/>
      <c r="H103" s="131"/>
      <c r="I103" s="131"/>
      <c r="J103" s="131"/>
      <c r="K103" s="131"/>
      <c r="L103" s="119"/>
      <c r="M103" s="199" t="s">
        <v>40</v>
      </c>
      <c r="N103" s="337" t="s">
        <v>206</v>
      </c>
      <c r="O103" s="337"/>
      <c r="P103" s="337"/>
      <c r="Q103" s="338"/>
      <c r="R103" s="343">
        <f>R101/R102</f>
        <v>0.76012396694214879</v>
      </c>
      <c r="S103" s="344"/>
      <c r="T103" s="349" t="s">
        <v>40</v>
      </c>
      <c r="U103" s="350"/>
      <c r="V103" s="278" t="s">
        <v>40</v>
      </c>
    </row>
    <row r="104" spans="1:22" ht="37.5" customHeight="1" x14ac:dyDescent="0.2">
      <c r="A104" s="256" t="s">
        <v>207</v>
      </c>
      <c r="B104" s="302"/>
      <c r="C104" s="302"/>
      <c r="D104" s="302"/>
      <c r="E104" s="302"/>
      <c r="F104" s="303"/>
      <c r="G104" s="119">
        <f>SUM(G77,G96,G98)</f>
        <v>2250</v>
      </c>
      <c r="H104" s="119">
        <f t="shared" ref="H104:L104" si="14">SUM(H77,H96,H98)</f>
        <v>1459.77</v>
      </c>
      <c r="I104" s="119">
        <f t="shared" si="14"/>
        <v>0</v>
      </c>
      <c r="J104" s="119">
        <f t="shared" si="14"/>
        <v>0</v>
      </c>
      <c r="K104" s="119">
        <f t="shared" si="14"/>
        <v>1459.77</v>
      </c>
      <c r="L104" s="119">
        <f t="shared" si="14"/>
        <v>0</v>
      </c>
      <c r="M104" s="123" t="s">
        <v>40</v>
      </c>
      <c r="N104" s="339"/>
      <c r="O104" s="339"/>
      <c r="P104" s="339"/>
      <c r="Q104" s="340"/>
      <c r="R104" s="345"/>
      <c r="S104" s="346"/>
      <c r="T104" s="351"/>
      <c r="U104" s="352"/>
      <c r="V104" s="279"/>
    </row>
    <row r="105" spans="1:22" ht="25.5" customHeight="1" x14ac:dyDescent="0.2">
      <c r="A105" s="256" t="s">
        <v>208</v>
      </c>
      <c r="B105" s="302"/>
      <c r="C105" s="302"/>
      <c r="D105" s="302"/>
      <c r="E105" s="302"/>
      <c r="F105" s="303"/>
      <c r="G105" s="119"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23" t="s">
        <v>40</v>
      </c>
      <c r="N105" s="341"/>
      <c r="O105" s="341"/>
      <c r="P105" s="341"/>
      <c r="Q105" s="342"/>
      <c r="R105" s="347"/>
      <c r="S105" s="348"/>
      <c r="T105" s="353"/>
      <c r="U105" s="354"/>
      <c r="V105" s="280"/>
    </row>
    <row r="106" spans="1:22" ht="24.75" customHeight="1" x14ac:dyDescent="0.2">
      <c r="A106" s="256" t="s">
        <v>209</v>
      </c>
      <c r="B106" s="302"/>
      <c r="C106" s="302"/>
      <c r="D106" s="302"/>
      <c r="E106" s="302"/>
      <c r="F106" s="303"/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20" t="s">
        <v>40</v>
      </c>
      <c r="N106" s="304" t="s">
        <v>210</v>
      </c>
      <c r="O106" s="305"/>
      <c r="P106" s="305"/>
      <c r="Q106" s="306"/>
      <c r="R106" s="238" t="s">
        <v>40</v>
      </c>
      <c r="S106" s="239"/>
      <c r="T106" s="238">
        <f>SUM(T78:T81,T83:T84,T86:T88,T89:T94,T96,T98)</f>
        <v>1.545275217932752</v>
      </c>
      <c r="U106" s="239"/>
      <c r="V106" s="86" t="s">
        <v>40</v>
      </c>
    </row>
    <row r="107" spans="1:22" ht="30.75" customHeight="1" x14ac:dyDescent="0.2">
      <c r="A107" s="256" t="s">
        <v>211</v>
      </c>
      <c r="B107" s="302"/>
      <c r="C107" s="302"/>
      <c r="D107" s="302"/>
      <c r="E107" s="302"/>
      <c r="F107" s="303"/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20" t="s">
        <v>40</v>
      </c>
      <c r="N107" s="304" t="s">
        <v>212</v>
      </c>
      <c r="O107" s="305"/>
      <c r="P107" s="305"/>
      <c r="Q107" s="306"/>
      <c r="R107" s="238" t="s">
        <v>40</v>
      </c>
      <c r="S107" s="239"/>
      <c r="T107" s="307">
        <v>17</v>
      </c>
      <c r="U107" s="308"/>
      <c r="V107" s="86" t="s">
        <v>40</v>
      </c>
    </row>
    <row r="108" spans="1:22" ht="26.25" customHeight="1" x14ac:dyDescent="0.2">
      <c r="A108" s="256" t="s">
        <v>94</v>
      </c>
      <c r="B108" s="302"/>
      <c r="C108" s="302"/>
      <c r="D108" s="302"/>
      <c r="E108" s="302"/>
      <c r="F108" s="303"/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20" t="s">
        <v>40</v>
      </c>
      <c r="N108" s="309" t="s">
        <v>213</v>
      </c>
      <c r="O108" s="310"/>
      <c r="P108" s="310"/>
      <c r="Q108" s="311"/>
      <c r="R108" s="318" t="s">
        <v>40</v>
      </c>
      <c r="S108" s="319"/>
      <c r="T108" s="324">
        <f>T106/T107</f>
        <v>9.089854223133835E-2</v>
      </c>
      <c r="U108" s="325"/>
      <c r="V108" s="290" t="s">
        <v>40</v>
      </c>
    </row>
    <row r="109" spans="1:22" ht="15.75" customHeight="1" x14ac:dyDescent="0.2">
      <c r="A109" s="293"/>
      <c r="B109" s="294"/>
      <c r="C109" s="294"/>
      <c r="D109" s="294"/>
      <c r="E109" s="294"/>
      <c r="F109" s="295"/>
      <c r="G109" s="131"/>
      <c r="H109" s="131"/>
      <c r="I109" s="131"/>
      <c r="J109" s="131"/>
      <c r="K109" s="131"/>
      <c r="L109" s="131"/>
      <c r="M109" s="131"/>
      <c r="N109" s="312"/>
      <c r="O109" s="313"/>
      <c r="P109" s="313"/>
      <c r="Q109" s="314"/>
      <c r="R109" s="320"/>
      <c r="S109" s="321"/>
      <c r="T109" s="326"/>
      <c r="U109" s="327"/>
      <c r="V109" s="291"/>
    </row>
    <row r="110" spans="1:22" ht="15" customHeight="1" x14ac:dyDescent="0.2">
      <c r="A110" s="293"/>
      <c r="B110" s="294"/>
      <c r="C110" s="294"/>
      <c r="D110" s="294"/>
      <c r="E110" s="294"/>
      <c r="F110" s="295"/>
      <c r="G110" s="131"/>
      <c r="H110" s="131"/>
      <c r="I110" s="131"/>
      <c r="J110" s="131"/>
      <c r="K110" s="131"/>
      <c r="L110" s="131"/>
      <c r="M110" s="131"/>
      <c r="N110" s="315"/>
      <c r="O110" s="316"/>
      <c r="P110" s="316"/>
      <c r="Q110" s="317"/>
      <c r="R110" s="322"/>
      <c r="S110" s="323"/>
      <c r="T110" s="328"/>
      <c r="U110" s="329"/>
      <c r="V110" s="292"/>
    </row>
    <row r="111" spans="1:22" ht="33" customHeight="1" x14ac:dyDescent="0.2">
      <c r="A111" s="293"/>
      <c r="B111" s="294"/>
      <c r="C111" s="294"/>
      <c r="D111" s="294"/>
      <c r="E111" s="294"/>
      <c r="F111" s="295"/>
      <c r="G111" s="131"/>
      <c r="H111" s="131"/>
      <c r="I111" s="131"/>
      <c r="J111" s="131"/>
      <c r="K111" s="131"/>
      <c r="L111" s="131"/>
      <c r="M111" s="131"/>
      <c r="N111" s="296" t="s">
        <v>214</v>
      </c>
      <c r="O111" s="297"/>
      <c r="P111" s="297"/>
      <c r="Q111" s="298"/>
      <c r="R111" s="299">
        <f>0.5*R103+0.3*T108+0.2*M101</f>
        <v>0.53708887947380923</v>
      </c>
      <c r="S111" s="300"/>
      <c r="T111" s="300"/>
      <c r="U111" s="301"/>
      <c r="V111" s="132" t="s">
        <v>40</v>
      </c>
    </row>
    <row r="112" spans="1:22" ht="24" customHeight="1" x14ac:dyDescent="0.2">
      <c r="A112" s="293"/>
      <c r="B112" s="294"/>
      <c r="C112" s="294"/>
      <c r="D112" s="294"/>
      <c r="E112" s="294"/>
      <c r="F112" s="295"/>
      <c r="G112" s="131"/>
      <c r="H112" s="131"/>
      <c r="I112" s="131"/>
      <c r="J112" s="131"/>
      <c r="K112" s="131"/>
      <c r="L112" s="131"/>
      <c r="M112" s="131"/>
      <c r="N112" s="296" t="s">
        <v>215</v>
      </c>
      <c r="O112" s="297"/>
      <c r="P112" s="297"/>
      <c r="Q112" s="298"/>
      <c r="R112" s="228" t="str">
        <f>IF(R111&gt;=0.95,"Высокая эффективность",IF(AND(R111&lt;0.95,R111&gt;=0.8),"Средняя эффективность",IF(AND(R111&lt;0.8,R111&gt;=0.7),"Эффективность удовлетворительная",IF(R111&lt;0.7,"Эффективность неудовлетворительная",""))))</f>
        <v>Эффективность неудовлетворительная</v>
      </c>
      <c r="S112" s="228"/>
      <c r="T112" s="228"/>
      <c r="U112" s="228"/>
      <c r="V112" s="132" t="s">
        <v>40</v>
      </c>
    </row>
    <row r="113" spans="1:22" ht="18.75" customHeight="1" x14ac:dyDescent="0.2">
      <c r="A113" s="226"/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</row>
    <row r="114" spans="1:22" ht="15" customHeight="1" x14ac:dyDescent="0.25">
      <c r="A114" s="281" t="s">
        <v>216</v>
      </c>
      <c r="B114" s="282"/>
      <c r="C114" s="282"/>
      <c r="D114" s="282"/>
      <c r="E114" s="282"/>
      <c r="F114" s="283"/>
      <c r="G114" s="284"/>
      <c r="H114" s="285"/>
      <c r="I114" s="285"/>
      <c r="J114" s="285"/>
      <c r="K114" s="285"/>
      <c r="L114" s="285"/>
      <c r="M114" s="286"/>
      <c r="N114" s="284"/>
      <c r="O114" s="285"/>
      <c r="P114" s="285"/>
      <c r="Q114" s="286"/>
      <c r="R114" s="284"/>
      <c r="S114" s="286"/>
      <c r="T114" s="284"/>
      <c r="U114" s="286"/>
      <c r="V114" s="200"/>
    </row>
    <row r="115" spans="1:22" ht="33" customHeight="1" x14ac:dyDescent="0.25">
      <c r="A115" s="256" t="s">
        <v>82</v>
      </c>
      <c r="B115" s="230"/>
      <c r="C115" s="230"/>
      <c r="D115" s="230"/>
      <c r="E115" s="230"/>
      <c r="F115" s="231"/>
      <c r="G115" s="116">
        <f>G116+G122</f>
        <v>8933.4</v>
      </c>
      <c r="H115" s="116">
        <f t="shared" ref="H115:L115" si="15">H116+H122</f>
        <v>7730.1900000000005</v>
      </c>
      <c r="I115" s="116">
        <f t="shared" si="15"/>
        <v>190</v>
      </c>
      <c r="J115" s="116">
        <f t="shared" si="15"/>
        <v>0</v>
      </c>
      <c r="K115" s="116">
        <f t="shared" si="15"/>
        <v>7540.1900000000005</v>
      </c>
      <c r="L115" s="116">
        <f t="shared" si="15"/>
        <v>0</v>
      </c>
      <c r="M115" s="201">
        <f>K115/G115</f>
        <v>0.84404482056104069</v>
      </c>
      <c r="N115" s="257" t="s">
        <v>217</v>
      </c>
      <c r="O115" s="287"/>
      <c r="P115" s="287"/>
      <c r="Q115" s="288"/>
      <c r="R115" s="262">
        <f t="shared" ref="R115:R116" si="16">SUM(R26,R60,R101)</f>
        <v>10.254167455528084</v>
      </c>
      <c r="S115" s="289"/>
      <c r="T115" s="262" t="s">
        <v>40</v>
      </c>
      <c r="U115" s="289"/>
      <c r="V115" s="118" t="s">
        <v>40</v>
      </c>
    </row>
    <row r="116" spans="1:22" ht="30.75" customHeight="1" x14ac:dyDescent="0.25">
      <c r="A116" s="256" t="s">
        <v>84</v>
      </c>
      <c r="B116" s="230"/>
      <c r="C116" s="230"/>
      <c r="D116" s="230"/>
      <c r="E116" s="230"/>
      <c r="F116" s="231"/>
      <c r="G116" s="119">
        <f>SUM(G118:G121)</f>
        <v>8933.4</v>
      </c>
      <c r="H116" s="119">
        <f t="shared" ref="H116:L116" si="17">SUM(H118:H121)</f>
        <v>7730.1900000000005</v>
      </c>
      <c r="I116" s="119">
        <f t="shared" si="17"/>
        <v>190</v>
      </c>
      <c r="J116" s="119">
        <f t="shared" si="17"/>
        <v>0</v>
      </c>
      <c r="K116" s="119">
        <f t="shared" si="17"/>
        <v>7540.1900000000005</v>
      </c>
      <c r="L116" s="119">
        <f t="shared" si="17"/>
        <v>0</v>
      </c>
      <c r="M116" s="120" t="s">
        <v>40</v>
      </c>
      <c r="N116" s="257" t="s">
        <v>218</v>
      </c>
      <c r="O116" s="258"/>
      <c r="P116" s="258"/>
      <c r="Q116" s="259"/>
      <c r="R116" s="260">
        <f t="shared" si="16"/>
        <v>13</v>
      </c>
      <c r="S116" s="261"/>
      <c r="T116" s="262" t="s">
        <v>40</v>
      </c>
      <c r="U116" s="263"/>
      <c r="V116" s="54" t="s">
        <v>40</v>
      </c>
    </row>
    <row r="117" spans="1:22" ht="23.25" customHeight="1" x14ac:dyDescent="0.25">
      <c r="A117" s="256" t="s">
        <v>86</v>
      </c>
      <c r="B117" s="230"/>
      <c r="C117" s="230"/>
      <c r="D117" s="230"/>
      <c r="E117" s="230"/>
      <c r="F117" s="231"/>
      <c r="G117" s="119"/>
      <c r="H117" s="119"/>
      <c r="I117" s="119"/>
      <c r="J117" s="119"/>
      <c r="K117" s="121"/>
      <c r="L117" s="159"/>
      <c r="M117" s="123" t="s">
        <v>40</v>
      </c>
      <c r="N117" s="264" t="s">
        <v>219</v>
      </c>
      <c r="O117" s="265"/>
      <c r="P117" s="265"/>
      <c r="Q117" s="266"/>
      <c r="R117" s="270">
        <f>R115/R116</f>
        <v>0.78878211196369874</v>
      </c>
      <c r="S117" s="271"/>
      <c r="T117" s="274" t="s">
        <v>40</v>
      </c>
      <c r="U117" s="275"/>
      <c r="V117" s="278" t="s">
        <v>40</v>
      </c>
    </row>
    <row r="118" spans="1:22" ht="39.75" customHeight="1" x14ac:dyDescent="0.25">
      <c r="A118" s="229" t="s">
        <v>88</v>
      </c>
      <c r="B118" s="230"/>
      <c r="C118" s="230"/>
      <c r="D118" s="230"/>
      <c r="E118" s="230"/>
      <c r="F118" s="231"/>
      <c r="G118" s="119">
        <f t="shared" ref="G118:G122" si="18">SUM(G29,G63,G104)</f>
        <v>8933.4</v>
      </c>
      <c r="H118" s="119">
        <f t="shared" ref="H118:L122" si="19">SUM(H29,H63,H104)</f>
        <v>7730.1900000000005</v>
      </c>
      <c r="I118" s="119">
        <f t="shared" si="19"/>
        <v>190</v>
      </c>
      <c r="J118" s="119">
        <f t="shared" si="19"/>
        <v>0</v>
      </c>
      <c r="K118" s="119">
        <f t="shared" si="19"/>
        <v>7540.1900000000005</v>
      </c>
      <c r="L118" s="119">
        <f t="shared" si="19"/>
        <v>0</v>
      </c>
      <c r="M118" s="123" t="s">
        <v>40</v>
      </c>
      <c r="N118" s="267"/>
      <c r="O118" s="268"/>
      <c r="P118" s="268"/>
      <c r="Q118" s="269"/>
      <c r="R118" s="272"/>
      <c r="S118" s="273"/>
      <c r="T118" s="276"/>
      <c r="U118" s="277"/>
      <c r="V118" s="279"/>
    </row>
    <row r="119" spans="1:22" ht="23.25" customHeight="1" x14ac:dyDescent="0.25">
      <c r="A119" s="229" t="s">
        <v>89</v>
      </c>
      <c r="B119" s="230"/>
      <c r="C119" s="230"/>
      <c r="D119" s="230"/>
      <c r="E119" s="230"/>
      <c r="F119" s="231"/>
      <c r="G119" s="119">
        <f t="shared" si="18"/>
        <v>0</v>
      </c>
      <c r="H119" s="119">
        <f t="shared" si="19"/>
        <v>0</v>
      </c>
      <c r="I119" s="119">
        <f t="shared" si="19"/>
        <v>0</v>
      </c>
      <c r="J119" s="119">
        <f t="shared" si="19"/>
        <v>0</v>
      </c>
      <c r="K119" s="119">
        <f t="shared" si="19"/>
        <v>0</v>
      </c>
      <c r="L119" s="119">
        <f t="shared" si="19"/>
        <v>0</v>
      </c>
      <c r="M119" s="123" t="s">
        <v>40</v>
      </c>
      <c r="N119" s="267"/>
      <c r="O119" s="268"/>
      <c r="P119" s="268"/>
      <c r="Q119" s="269"/>
      <c r="R119" s="272"/>
      <c r="S119" s="273"/>
      <c r="T119" s="276"/>
      <c r="U119" s="277"/>
      <c r="V119" s="280"/>
    </row>
    <row r="120" spans="1:22" ht="23.25" customHeight="1" x14ac:dyDescent="0.25">
      <c r="A120" s="229" t="s">
        <v>90</v>
      </c>
      <c r="B120" s="230"/>
      <c r="C120" s="230"/>
      <c r="D120" s="230"/>
      <c r="E120" s="230"/>
      <c r="F120" s="231"/>
      <c r="G120" s="119">
        <f t="shared" si="18"/>
        <v>0</v>
      </c>
      <c r="H120" s="119">
        <f t="shared" si="19"/>
        <v>0</v>
      </c>
      <c r="I120" s="119">
        <f t="shared" si="19"/>
        <v>0</v>
      </c>
      <c r="J120" s="119">
        <f t="shared" si="19"/>
        <v>0</v>
      </c>
      <c r="K120" s="119">
        <f t="shared" si="19"/>
        <v>0</v>
      </c>
      <c r="L120" s="119">
        <f t="shared" si="19"/>
        <v>0</v>
      </c>
      <c r="M120" s="120" t="s">
        <v>40</v>
      </c>
      <c r="N120" s="232" t="s">
        <v>220</v>
      </c>
      <c r="O120" s="232"/>
      <c r="P120" s="232"/>
      <c r="Q120" s="233"/>
      <c r="R120" s="234" t="s">
        <v>40</v>
      </c>
      <c r="S120" s="234"/>
      <c r="T120" s="235">
        <f t="shared" ref="T120:T121" si="20">SUM(T31,T65,T106)</f>
        <v>10.437167109824642</v>
      </c>
      <c r="U120" s="235"/>
      <c r="V120" s="102" t="s">
        <v>40</v>
      </c>
    </row>
    <row r="121" spans="1:22" ht="35.25" customHeight="1" x14ac:dyDescent="0.25">
      <c r="A121" s="229" t="s">
        <v>92</v>
      </c>
      <c r="B121" s="230"/>
      <c r="C121" s="230"/>
      <c r="D121" s="230"/>
      <c r="E121" s="230"/>
      <c r="F121" s="231"/>
      <c r="G121" s="119">
        <f t="shared" si="18"/>
        <v>0</v>
      </c>
      <c r="H121" s="119">
        <f t="shared" si="19"/>
        <v>0</v>
      </c>
      <c r="I121" s="119">
        <f t="shared" si="19"/>
        <v>0</v>
      </c>
      <c r="J121" s="119">
        <f t="shared" si="19"/>
        <v>0</v>
      </c>
      <c r="K121" s="119">
        <f t="shared" si="19"/>
        <v>0</v>
      </c>
      <c r="L121" s="119">
        <f t="shared" si="19"/>
        <v>0</v>
      </c>
      <c r="M121" s="120" t="s">
        <v>40</v>
      </c>
      <c r="N121" s="233" t="s">
        <v>221</v>
      </c>
      <c r="O121" s="236"/>
      <c r="P121" s="236"/>
      <c r="Q121" s="237"/>
      <c r="R121" s="238" t="s">
        <v>40</v>
      </c>
      <c r="S121" s="239"/>
      <c r="T121" s="240">
        <f t="shared" si="20"/>
        <v>32</v>
      </c>
      <c r="U121" s="241"/>
      <c r="V121" s="86" t="s">
        <v>40</v>
      </c>
    </row>
    <row r="122" spans="1:22" ht="21.75" customHeight="1" x14ac:dyDescent="0.25">
      <c r="A122" s="242" t="s">
        <v>94</v>
      </c>
      <c r="B122" s="243"/>
      <c r="C122" s="243"/>
      <c r="D122" s="243"/>
      <c r="E122" s="243"/>
      <c r="F122" s="244"/>
      <c r="G122" s="119">
        <f t="shared" si="18"/>
        <v>0</v>
      </c>
      <c r="H122" s="119">
        <f t="shared" si="19"/>
        <v>0</v>
      </c>
      <c r="I122" s="119">
        <f t="shared" si="19"/>
        <v>0</v>
      </c>
      <c r="J122" s="119">
        <f t="shared" si="19"/>
        <v>0</v>
      </c>
      <c r="K122" s="119">
        <f t="shared" si="19"/>
        <v>0</v>
      </c>
      <c r="L122" s="119">
        <f t="shared" si="19"/>
        <v>0</v>
      </c>
      <c r="M122" s="120" t="s">
        <v>40</v>
      </c>
      <c r="N122" s="245" t="s">
        <v>222</v>
      </c>
      <c r="O122" s="246"/>
      <c r="P122" s="246"/>
      <c r="Q122" s="247"/>
      <c r="R122" s="254" t="s">
        <v>40</v>
      </c>
      <c r="S122" s="254"/>
      <c r="T122" s="255">
        <f>T120/T121</f>
        <v>0.32616147218202007</v>
      </c>
      <c r="U122" s="255"/>
      <c r="V122" s="215" t="s">
        <v>40</v>
      </c>
    </row>
    <row r="123" spans="1:22" ht="15.75" customHeight="1" x14ac:dyDescent="0.2">
      <c r="A123" s="216"/>
      <c r="B123" s="216"/>
      <c r="C123" s="216"/>
      <c r="D123" s="216"/>
      <c r="E123" s="216"/>
      <c r="F123" s="216"/>
      <c r="G123" s="125"/>
      <c r="H123" s="125"/>
      <c r="I123" s="125"/>
      <c r="J123" s="125"/>
      <c r="K123" s="121"/>
      <c r="L123" s="121"/>
      <c r="M123" s="126"/>
      <c r="N123" s="248"/>
      <c r="O123" s="249"/>
      <c r="P123" s="249"/>
      <c r="Q123" s="250"/>
      <c r="R123" s="254"/>
      <c r="S123" s="254"/>
      <c r="T123" s="255"/>
      <c r="U123" s="255"/>
      <c r="V123" s="215"/>
    </row>
    <row r="124" spans="1:22" ht="15.75" customHeight="1" x14ac:dyDescent="0.2">
      <c r="A124" s="216"/>
      <c r="B124" s="216"/>
      <c r="C124" s="216"/>
      <c r="D124" s="216"/>
      <c r="E124" s="216"/>
      <c r="F124" s="216"/>
      <c r="G124" s="125"/>
      <c r="H124" s="125"/>
      <c r="I124" s="125"/>
      <c r="J124" s="125"/>
      <c r="K124" s="121"/>
      <c r="L124" s="121"/>
      <c r="M124" s="127"/>
      <c r="N124" s="251"/>
      <c r="O124" s="252"/>
      <c r="P124" s="252"/>
      <c r="Q124" s="253"/>
      <c r="R124" s="254"/>
      <c r="S124" s="254"/>
      <c r="T124" s="255"/>
      <c r="U124" s="255"/>
      <c r="V124" s="215"/>
    </row>
    <row r="125" spans="1:22" ht="48" customHeight="1" x14ac:dyDescent="0.25">
      <c r="A125" s="217"/>
      <c r="B125" s="218"/>
      <c r="C125" s="218"/>
      <c r="D125" s="218"/>
      <c r="E125" s="218"/>
      <c r="F125" s="219"/>
      <c r="G125" s="128"/>
      <c r="H125" s="128"/>
      <c r="I125" s="128"/>
      <c r="J125" s="128"/>
      <c r="K125" s="41"/>
      <c r="L125" s="41"/>
      <c r="M125" s="129"/>
      <c r="N125" s="220" t="s">
        <v>223</v>
      </c>
      <c r="O125" s="221"/>
      <c r="P125" s="221"/>
      <c r="Q125" s="222"/>
      <c r="R125" s="223">
        <f>0.5*R117+0.3*T122+0.2*M115</f>
        <v>0.6610484617486635</v>
      </c>
      <c r="S125" s="224"/>
      <c r="T125" s="224"/>
      <c r="U125" s="225"/>
      <c r="V125" s="130" t="s">
        <v>40</v>
      </c>
    </row>
    <row r="126" spans="1:22" ht="45.75" customHeight="1" x14ac:dyDescent="0.2">
      <c r="A126" s="226"/>
      <c r="B126" s="226"/>
      <c r="C126" s="226"/>
      <c r="D126" s="226"/>
      <c r="E126" s="226"/>
      <c r="F126" s="226"/>
      <c r="G126" s="131"/>
      <c r="H126" s="131"/>
      <c r="I126" s="131"/>
      <c r="J126" s="131"/>
      <c r="K126" s="131"/>
      <c r="L126" s="131"/>
      <c r="M126" s="131"/>
      <c r="N126" s="227" t="s">
        <v>224</v>
      </c>
      <c r="O126" s="227"/>
      <c r="P126" s="227"/>
      <c r="Q126" s="227"/>
      <c r="R126" s="228" t="str">
        <f>IF(R125&gt;=0.95,"Высокая эффективность",IF(AND(R125&lt;0.95,R125&gt;=0.8),"Средняя эффективность",IF(AND(R125&lt;0.8,R125&gt;=0.7),"Эффективность удовлетворительная",IF(R125&lt;0.7,"Эффективность неудовлетворительная",""))))</f>
        <v>Эффективность неудовлетворительная</v>
      </c>
      <c r="S126" s="228"/>
      <c r="T126" s="228"/>
      <c r="U126" s="228"/>
      <c r="V126" s="132" t="s">
        <v>40</v>
      </c>
    </row>
    <row r="127" spans="1:22" ht="17.25" customHeight="1" x14ac:dyDescent="0.25">
      <c r="A127" s="202"/>
      <c r="B127" s="203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4"/>
      <c r="O127" s="202"/>
      <c r="P127" s="205"/>
      <c r="Q127" s="205"/>
      <c r="R127" s="205"/>
      <c r="S127" s="205"/>
      <c r="T127" s="202"/>
      <c r="U127" s="202"/>
      <c r="V127" s="202"/>
    </row>
    <row r="128" spans="1:22" ht="20.25" customHeight="1" x14ac:dyDescent="0.2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</row>
    <row r="129" spans="2:19" ht="15.75" customHeight="1" x14ac:dyDescent="0.25">
      <c r="B129" s="207"/>
      <c r="P129" s="208"/>
      <c r="Q129" s="208"/>
      <c r="R129" s="208"/>
      <c r="S129" s="208"/>
    </row>
    <row r="130" spans="2:19" ht="15.75" customHeight="1" x14ac:dyDescent="0.25">
      <c r="B130" s="207"/>
      <c r="P130" s="208"/>
      <c r="Q130" s="208"/>
      <c r="R130" s="208"/>
      <c r="S130" s="208"/>
    </row>
    <row r="131" spans="2:19" ht="15.75" customHeight="1" x14ac:dyDescent="0.25">
      <c r="B131" s="207"/>
      <c r="P131" s="208"/>
      <c r="Q131" s="208"/>
      <c r="R131" s="208"/>
      <c r="S131" s="208"/>
    </row>
    <row r="132" spans="2:19" ht="15.75" customHeight="1" x14ac:dyDescent="0.25">
      <c r="B132" s="207"/>
      <c r="P132" s="208"/>
      <c r="Q132" s="208"/>
      <c r="R132" s="208"/>
      <c r="S132" s="208"/>
    </row>
    <row r="133" spans="2:19" ht="15.75" customHeight="1" x14ac:dyDescent="0.25">
      <c r="B133" s="207"/>
      <c r="P133" s="208"/>
      <c r="Q133" s="208"/>
      <c r="R133" s="208"/>
      <c r="S133" s="209"/>
    </row>
    <row r="134" spans="2:19" ht="15.75" customHeight="1" x14ac:dyDescent="0.25">
      <c r="B134" s="207"/>
      <c r="P134" s="208"/>
      <c r="Q134" s="208"/>
      <c r="R134" s="208"/>
      <c r="S134" s="208"/>
    </row>
    <row r="135" spans="2:19" ht="15.75" customHeight="1" x14ac:dyDescent="0.25">
      <c r="B135" s="207"/>
      <c r="P135" s="208"/>
      <c r="Q135" s="208"/>
      <c r="R135" s="208"/>
      <c r="S135" s="208"/>
    </row>
    <row r="136" spans="2:19" ht="15.75" customHeight="1" x14ac:dyDescent="0.25">
      <c r="B136" s="207"/>
      <c r="P136" s="208"/>
      <c r="Q136" s="208"/>
      <c r="R136" s="208"/>
      <c r="S136" s="208"/>
    </row>
    <row r="137" spans="2:19" ht="15.75" customHeight="1" x14ac:dyDescent="0.25">
      <c r="B137" s="207"/>
      <c r="P137" s="208"/>
      <c r="Q137" s="208"/>
      <c r="R137" s="208"/>
      <c r="S137" s="208"/>
    </row>
    <row r="138" spans="2:19" ht="15.75" customHeight="1" x14ac:dyDescent="0.25">
      <c r="B138" s="207"/>
      <c r="P138" s="208"/>
      <c r="Q138" s="208"/>
      <c r="R138" s="208"/>
      <c r="S138" s="208"/>
    </row>
    <row r="139" spans="2:19" ht="15.75" customHeight="1" x14ac:dyDescent="0.25">
      <c r="B139" s="207"/>
      <c r="P139" s="208"/>
      <c r="Q139" s="208"/>
      <c r="R139" s="208"/>
      <c r="S139" s="208"/>
    </row>
    <row r="140" spans="2:19" ht="15.75" customHeight="1" x14ac:dyDescent="0.25">
      <c r="B140" s="207"/>
      <c r="P140" s="208"/>
      <c r="Q140" s="208"/>
      <c r="R140" s="208"/>
      <c r="S140" s="208"/>
    </row>
    <row r="141" spans="2:19" ht="15.75" customHeight="1" x14ac:dyDescent="0.25">
      <c r="B141" s="207"/>
      <c r="P141" s="208"/>
      <c r="Q141" s="208"/>
      <c r="R141" s="208"/>
      <c r="S141" s="208"/>
    </row>
    <row r="142" spans="2:19" ht="15.75" customHeight="1" x14ac:dyDescent="0.25">
      <c r="B142" s="207"/>
      <c r="P142" s="208"/>
      <c r="Q142" s="208"/>
      <c r="R142" s="208"/>
      <c r="S142" s="208"/>
    </row>
    <row r="143" spans="2:19" ht="15.75" customHeight="1" x14ac:dyDescent="0.25">
      <c r="B143" s="207"/>
      <c r="P143" s="208"/>
      <c r="Q143" s="208"/>
      <c r="R143" s="208"/>
      <c r="S143" s="208"/>
    </row>
    <row r="144" spans="2:19" ht="15.75" customHeight="1" x14ac:dyDescent="0.25">
      <c r="B144" s="207"/>
      <c r="P144" s="208"/>
      <c r="Q144" s="208"/>
      <c r="R144" s="208"/>
      <c r="S144" s="208"/>
    </row>
    <row r="145" spans="2:19" ht="15.75" customHeight="1" x14ac:dyDescent="0.25">
      <c r="B145" s="207"/>
      <c r="P145" s="208"/>
      <c r="Q145" s="208"/>
      <c r="R145" s="208"/>
      <c r="S145" s="208"/>
    </row>
    <row r="146" spans="2:19" ht="15.75" customHeight="1" x14ac:dyDescent="0.25">
      <c r="B146" s="207"/>
      <c r="P146" s="208"/>
      <c r="Q146" s="208"/>
      <c r="R146" s="208"/>
      <c r="S146" s="208"/>
    </row>
    <row r="147" spans="2:19" ht="15.75" customHeight="1" x14ac:dyDescent="0.25">
      <c r="B147" s="207"/>
      <c r="P147" s="208"/>
      <c r="Q147" s="208"/>
      <c r="R147" s="208"/>
      <c r="S147" s="208"/>
    </row>
    <row r="148" spans="2:19" ht="15.75" customHeight="1" x14ac:dyDescent="0.25">
      <c r="B148" s="207"/>
      <c r="P148" s="208"/>
      <c r="Q148" s="208"/>
      <c r="R148" s="208"/>
      <c r="S148" s="208"/>
    </row>
    <row r="149" spans="2:19" ht="15.75" customHeight="1" x14ac:dyDescent="0.25">
      <c r="B149" s="207"/>
      <c r="P149" s="208"/>
      <c r="Q149" s="208"/>
      <c r="R149" s="208"/>
      <c r="S149" s="208"/>
    </row>
    <row r="150" spans="2:19" ht="15.75" customHeight="1" x14ac:dyDescent="0.25">
      <c r="B150" s="207"/>
      <c r="P150" s="208"/>
      <c r="Q150" s="208"/>
      <c r="R150" s="208"/>
      <c r="S150" s="208"/>
    </row>
    <row r="151" spans="2:19" ht="15.75" customHeight="1" x14ac:dyDescent="0.25">
      <c r="B151" s="207"/>
      <c r="P151" s="208"/>
      <c r="Q151" s="208"/>
      <c r="R151" s="208"/>
      <c r="S151" s="208"/>
    </row>
    <row r="152" spans="2:19" ht="15.75" customHeight="1" x14ac:dyDescent="0.25">
      <c r="B152" s="207"/>
      <c r="P152" s="208"/>
      <c r="Q152" s="208"/>
      <c r="R152" s="208"/>
      <c r="S152" s="208"/>
    </row>
    <row r="153" spans="2:19" ht="15.75" customHeight="1" x14ac:dyDescent="0.25">
      <c r="B153" s="207"/>
      <c r="P153" s="208"/>
      <c r="Q153" s="208"/>
      <c r="R153" s="208"/>
      <c r="S153" s="208"/>
    </row>
    <row r="154" spans="2:19" ht="15.75" customHeight="1" x14ac:dyDescent="0.25">
      <c r="B154" s="207"/>
      <c r="P154" s="208"/>
      <c r="Q154" s="208"/>
      <c r="R154" s="208"/>
      <c r="S154" s="208"/>
    </row>
    <row r="155" spans="2:19" ht="15.75" customHeight="1" x14ac:dyDescent="0.25">
      <c r="B155" s="207"/>
      <c r="P155" s="208"/>
      <c r="Q155" s="208"/>
      <c r="R155" s="208"/>
      <c r="S155" s="208"/>
    </row>
    <row r="156" spans="2:19" ht="15.75" customHeight="1" x14ac:dyDescent="0.25">
      <c r="B156" s="207"/>
      <c r="P156" s="208"/>
      <c r="Q156" s="208"/>
      <c r="R156" s="208"/>
      <c r="S156" s="208"/>
    </row>
    <row r="157" spans="2:19" ht="15.75" customHeight="1" x14ac:dyDescent="0.25">
      <c r="B157" s="207"/>
      <c r="P157" s="208"/>
      <c r="Q157" s="208"/>
      <c r="R157" s="208"/>
      <c r="S157" s="208"/>
    </row>
    <row r="158" spans="2:19" ht="15.75" customHeight="1" x14ac:dyDescent="0.25">
      <c r="B158" s="207"/>
      <c r="P158" s="208"/>
      <c r="Q158" s="208"/>
      <c r="R158" s="208"/>
      <c r="S158" s="208"/>
    </row>
    <row r="159" spans="2:19" ht="15.75" customHeight="1" x14ac:dyDescent="0.25">
      <c r="B159" s="207"/>
      <c r="P159" s="208"/>
      <c r="Q159" s="208"/>
      <c r="R159" s="208"/>
      <c r="S159" s="208"/>
    </row>
    <row r="160" spans="2:19" ht="15.75" customHeight="1" x14ac:dyDescent="0.25">
      <c r="B160" s="207"/>
      <c r="P160" s="208"/>
      <c r="Q160" s="208"/>
      <c r="R160" s="208"/>
      <c r="S160" s="208"/>
    </row>
    <row r="161" spans="2:19" ht="15.75" customHeight="1" x14ac:dyDescent="0.25">
      <c r="B161" s="207"/>
      <c r="P161" s="208"/>
      <c r="Q161" s="208"/>
      <c r="R161" s="208"/>
      <c r="S161" s="208"/>
    </row>
    <row r="162" spans="2:19" ht="15.75" customHeight="1" x14ac:dyDescent="0.25">
      <c r="B162" s="207"/>
      <c r="P162" s="208"/>
      <c r="Q162" s="208"/>
      <c r="R162" s="208"/>
      <c r="S162" s="208"/>
    </row>
    <row r="163" spans="2:19" ht="15.75" customHeight="1" x14ac:dyDescent="0.25">
      <c r="B163" s="207"/>
      <c r="P163" s="208"/>
      <c r="Q163" s="208"/>
      <c r="R163" s="208"/>
      <c r="S163" s="208"/>
    </row>
    <row r="164" spans="2:19" ht="15.75" customHeight="1" x14ac:dyDescent="0.25">
      <c r="B164" s="207"/>
      <c r="P164" s="208"/>
      <c r="Q164" s="208"/>
      <c r="R164" s="208"/>
      <c r="S164" s="208"/>
    </row>
    <row r="165" spans="2:19" ht="15.75" customHeight="1" x14ac:dyDescent="0.25">
      <c r="B165" s="207"/>
      <c r="P165" s="208"/>
      <c r="Q165" s="208"/>
      <c r="R165" s="208"/>
      <c r="S165" s="208"/>
    </row>
    <row r="166" spans="2:19" ht="15.75" customHeight="1" x14ac:dyDescent="0.25">
      <c r="B166" s="207"/>
      <c r="P166" s="208"/>
      <c r="Q166" s="208"/>
      <c r="R166" s="208"/>
      <c r="S166" s="208"/>
    </row>
    <row r="167" spans="2:19" ht="15.75" customHeight="1" x14ac:dyDescent="0.25">
      <c r="B167" s="207"/>
      <c r="P167" s="208"/>
      <c r="Q167" s="208"/>
      <c r="R167" s="208"/>
      <c r="S167" s="208"/>
    </row>
    <row r="168" spans="2:19" ht="15.75" customHeight="1" x14ac:dyDescent="0.25">
      <c r="B168" s="207"/>
      <c r="P168" s="208"/>
      <c r="Q168" s="208"/>
      <c r="R168" s="208"/>
      <c r="S168" s="208"/>
    </row>
    <row r="169" spans="2:19" ht="15.75" customHeight="1" x14ac:dyDescent="0.25">
      <c r="B169" s="207"/>
      <c r="P169" s="208"/>
      <c r="Q169" s="208"/>
      <c r="R169" s="208"/>
      <c r="S169" s="208"/>
    </row>
    <row r="170" spans="2:19" ht="15.75" customHeight="1" x14ac:dyDescent="0.25">
      <c r="B170" s="207"/>
      <c r="P170" s="208"/>
      <c r="Q170" s="208"/>
      <c r="R170" s="208"/>
      <c r="S170" s="208"/>
    </row>
    <row r="171" spans="2:19" ht="15.75" customHeight="1" x14ac:dyDescent="0.25">
      <c r="B171" s="207"/>
      <c r="P171" s="208"/>
      <c r="Q171" s="208"/>
      <c r="R171" s="208"/>
      <c r="S171" s="208"/>
    </row>
    <row r="172" spans="2:19" ht="15.75" customHeight="1" x14ac:dyDescent="0.25">
      <c r="B172" s="207"/>
      <c r="P172" s="208"/>
      <c r="Q172" s="208"/>
      <c r="R172" s="208"/>
      <c r="S172" s="208"/>
    </row>
    <row r="173" spans="2:19" ht="15.75" customHeight="1" x14ac:dyDescent="0.25">
      <c r="B173" s="207"/>
      <c r="P173" s="208"/>
      <c r="Q173" s="208"/>
      <c r="R173" s="208"/>
      <c r="S173" s="208"/>
    </row>
    <row r="174" spans="2:19" ht="15.75" customHeight="1" x14ac:dyDescent="0.25">
      <c r="B174" s="207"/>
      <c r="P174" s="208"/>
      <c r="Q174" s="208"/>
      <c r="R174" s="208"/>
      <c r="S174" s="208"/>
    </row>
    <row r="175" spans="2:19" ht="15.75" customHeight="1" x14ac:dyDescent="0.25">
      <c r="B175" s="207"/>
      <c r="P175" s="208"/>
      <c r="Q175" s="208"/>
      <c r="R175" s="208"/>
      <c r="S175" s="208"/>
    </row>
    <row r="176" spans="2:19" ht="15.75" customHeight="1" x14ac:dyDescent="0.25">
      <c r="B176" s="207"/>
      <c r="P176" s="208"/>
      <c r="Q176" s="208"/>
      <c r="R176" s="208"/>
      <c r="S176" s="208"/>
    </row>
    <row r="177" spans="2:19" ht="15.75" customHeight="1" x14ac:dyDescent="0.25">
      <c r="B177" s="207"/>
      <c r="P177" s="208"/>
      <c r="Q177" s="208"/>
      <c r="R177" s="208"/>
      <c r="S177" s="208"/>
    </row>
    <row r="178" spans="2:19" ht="15.75" customHeight="1" x14ac:dyDescent="0.25">
      <c r="B178" s="207"/>
      <c r="P178" s="208"/>
      <c r="Q178" s="208"/>
      <c r="R178" s="208"/>
      <c r="S178" s="208"/>
    </row>
    <row r="179" spans="2:19" ht="15.75" customHeight="1" x14ac:dyDescent="0.25">
      <c r="B179" s="207"/>
      <c r="P179" s="208"/>
      <c r="Q179" s="208"/>
      <c r="R179" s="208"/>
      <c r="S179" s="208"/>
    </row>
    <row r="180" spans="2:19" ht="15.75" customHeight="1" x14ac:dyDescent="0.25">
      <c r="B180" s="207"/>
      <c r="P180" s="208"/>
      <c r="Q180" s="208"/>
      <c r="R180" s="208"/>
      <c r="S180" s="208"/>
    </row>
    <row r="181" spans="2:19" ht="15.75" customHeight="1" x14ac:dyDescent="0.25">
      <c r="B181" s="207"/>
      <c r="P181" s="208"/>
      <c r="Q181" s="208"/>
      <c r="R181" s="208"/>
      <c r="S181" s="208"/>
    </row>
    <row r="182" spans="2:19" ht="15.75" customHeight="1" x14ac:dyDescent="0.25">
      <c r="B182" s="207"/>
      <c r="P182" s="208"/>
      <c r="Q182" s="208"/>
      <c r="R182" s="208"/>
      <c r="S182" s="208"/>
    </row>
    <row r="183" spans="2:19" ht="15.75" customHeight="1" x14ac:dyDescent="0.25">
      <c r="B183" s="207"/>
      <c r="P183" s="208"/>
      <c r="Q183" s="208"/>
      <c r="R183" s="208"/>
      <c r="S183" s="208"/>
    </row>
    <row r="184" spans="2:19" ht="15.75" customHeight="1" x14ac:dyDescent="0.25">
      <c r="B184" s="207"/>
      <c r="P184" s="208"/>
      <c r="Q184" s="208"/>
      <c r="R184" s="208"/>
      <c r="S184" s="208"/>
    </row>
    <row r="185" spans="2:19" ht="15.75" customHeight="1" x14ac:dyDescent="0.25">
      <c r="B185" s="207"/>
      <c r="P185" s="208"/>
      <c r="Q185" s="208"/>
      <c r="R185" s="208"/>
      <c r="S185" s="208"/>
    </row>
    <row r="186" spans="2:19" ht="15.75" customHeight="1" x14ac:dyDescent="0.25">
      <c r="B186" s="207"/>
      <c r="P186" s="208"/>
      <c r="Q186" s="208"/>
      <c r="R186" s="208"/>
      <c r="S186" s="208"/>
    </row>
    <row r="187" spans="2:19" ht="15.75" customHeight="1" x14ac:dyDescent="0.25">
      <c r="B187" s="207"/>
      <c r="P187" s="208"/>
      <c r="Q187" s="208"/>
      <c r="R187" s="208"/>
      <c r="S187" s="208"/>
    </row>
    <row r="188" spans="2:19" ht="15.75" customHeight="1" x14ac:dyDescent="0.25">
      <c r="B188" s="207"/>
      <c r="P188" s="208"/>
      <c r="Q188" s="208"/>
      <c r="R188" s="208"/>
      <c r="S188" s="208"/>
    </row>
    <row r="189" spans="2:19" ht="15.75" customHeight="1" x14ac:dyDescent="0.25">
      <c r="B189" s="207"/>
      <c r="P189" s="208"/>
      <c r="Q189" s="208"/>
      <c r="R189" s="208"/>
      <c r="S189" s="208"/>
    </row>
    <row r="190" spans="2:19" ht="15.75" customHeight="1" x14ac:dyDescent="0.25">
      <c r="B190" s="207"/>
      <c r="P190" s="208"/>
      <c r="Q190" s="208"/>
      <c r="R190" s="208"/>
      <c r="S190" s="208"/>
    </row>
    <row r="191" spans="2:19" ht="15.75" customHeight="1" x14ac:dyDescent="0.25">
      <c r="B191" s="207"/>
      <c r="P191" s="208"/>
      <c r="Q191" s="208"/>
      <c r="R191" s="208"/>
      <c r="S191" s="208"/>
    </row>
    <row r="192" spans="2:19" ht="15.75" customHeight="1" x14ac:dyDescent="0.25">
      <c r="B192" s="207"/>
      <c r="P192" s="208"/>
      <c r="Q192" s="208"/>
      <c r="R192" s="208"/>
      <c r="S192" s="208"/>
    </row>
    <row r="193" spans="2:19" ht="15.75" customHeight="1" x14ac:dyDescent="0.25">
      <c r="B193" s="207"/>
      <c r="P193" s="208"/>
      <c r="Q193" s="208"/>
      <c r="R193" s="208"/>
      <c r="S193" s="208"/>
    </row>
    <row r="194" spans="2:19" ht="15.75" customHeight="1" x14ac:dyDescent="0.25">
      <c r="B194" s="207"/>
      <c r="P194" s="208"/>
      <c r="Q194" s="208"/>
      <c r="R194" s="208"/>
      <c r="S194" s="208"/>
    </row>
    <row r="195" spans="2:19" ht="15.75" customHeight="1" x14ac:dyDescent="0.25">
      <c r="B195" s="207"/>
      <c r="P195" s="208"/>
      <c r="Q195" s="208"/>
      <c r="R195" s="208"/>
      <c r="S195" s="208"/>
    </row>
    <row r="196" spans="2:19" ht="15.75" customHeight="1" x14ac:dyDescent="0.25">
      <c r="B196" s="207"/>
      <c r="P196" s="208"/>
      <c r="Q196" s="208"/>
      <c r="R196" s="208"/>
      <c r="S196" s="208"/>
    </row>
    <row r="197" spans="2:19" ht="15.75" customHeight="1" x14ac:dyDescent="0.25">
      <c r="B197" s="207"/>
      <c r="P197" s="208"/>
      <c r="Q197" s="208"/>
      <c r="R197" s="208"/>
      <c r="S197" s="208"/>
    </row>
    <row r="198" spans="2:19" ht="15.75" customHeight="1" x14ac:dyDescent="0.25">
      <c r="B198" s="207"/>
      <c r="P198" s="208"/>
      <c r="Q198" s="208"/>
      <c r="R198" s="208"/>
      <c r="S198" s="208"/>
    </row>
    <row r="199" spans="2:19" ht="15.75" customHeight="1" x14ac:dyDescent="0.25">
      <c r="B199" s="207"/>
      <c r="P199" s="208"/>
      <c r="Q199" s="208"/>
      <c r="R199" s="208"/>
      <c r="S199" s="208"/>
    </row>
    <row r="200" spans="2:19" ht="15.75" customHeight="1" x14ac:dyDescent="0.25">
      <c r="B200" s="207"/>
      <c r="P200" s="208"/>
      <c r="Q200" s="208"/>
      <c r="R200" s="208"/>
      <c r="S200" s="208"/>
    </row>
    <row r="201" spans="2:19" ht="15.75" customHeight="1" x14ac:dyDescent="0.25">
      <c r="B201" s="207"/>
      <c r="P201" s="208"/>
      <c r="Q201" s="208"/>
      <c r="R201" s="208"/>
      <c r="S201" s="208"/>
    </row>
    <row r="202" spans="2:19" ht="15.75" customHeight="1" x14ac:dyDescent="0.25">
      <c r="B202" s="207"/>
      <c r="P202" s="208"/>
      <c r="Q202" s="208"/>
      <c r="R202" s="208"/>
      <c r="S202" s="208"/>
    </row>
    <row r="203" spans="2:19" ht="15.75" customHeight="1" x14ac:dyDescent="0.25">
      <c r="B203" s="207"/>
      <c r="P203" s="208"/>
      <c r="Q203" s="208"/>
      <c r="R203" s="208"/>
      <c r="S203" s="208"/>
    </row>
    <row r="204" spans="2:19" ht="15.75" customHeight="1" x14ac:dyDescent="0.25">
      <c r="B204" s="207"/>
      <c r="P204" s="208"/>
      <c r="Q204" s="208"/>
      <c r="R204" s="208"/>
      <c r="S204" s="208"/>
    </row>
    <row r="205" spans="2:19" ht="15.75" customHeight="1" x14ac:dyDescent="0.25">
      <c r="B205" s="207"/>
      <c r="P205" s="208"/>
      <c r="Q205" s="208"/>
      <c r="R205" s="208"/>
      <c r="S205" s="208"/>
    </row>
    <row r="206" spans="2:19" ht="15.75" customHeight="1" x14ac:dyDescent="0.25">
      <c r="B206" s="207"/>
      <c r="P206" s="208"/>
      <c r="Q206" s="208"/>
      <c r="R206" s="208"/>
      <c r="S206" s="208"/>
    </row>
    <row r="207" spans="2:19" ht="15.75" customHeight="1" x14ac:dyDescent="0.25">
      <c r="B207" s="207"/>
      <c r="P207" s="208"/>
      <c r="Q207" s="208"/>
      <c r="R207" s="208"/>
      <c r="S207" s="208"/>
    </row>
    <row r="208" spans="2:19" ht="15.75" customHeight="1" x14ac:dyDescent="0.25">
      <c r="B208" s="207"/>
      <c r="P208" s="208"/>
      <c r="Q208" s="208"/>
      <c r="R208" s="208"/>
      <c r="S208" s="208"/>
    </row>
    <row r="209" spans="2:19" ht="15.75" customHeight="1" x14ac:dyDescent="0.25">
      <c r="B209" s="207"/>
      <c r="P209" s="208"/>
      <c r="Q209" s="208"/>
      <c r="R209" s="208"/>
      <c r="S209" s="208"/>
    </row>
    <row r="210" spans="2:19" ht="15.75" customHeight="1" x14ac:dyDescent="0.25">
      <c r="B210" s="207"/>
      <c r="P210" s="208"/>
      <c r="Q210" s="208"/>
      <c r="R210" s="208"/>
      <c r="S210" s="208"/>
    </row>
    <row r="211" spans="2:19" ht="15.75" customHeight="1" x14ac:dyDescent="0.25">
      <c r="B211" s="207"/>
      <c r="P211" s="208"/>
      <c r="Q211" s="208"/>
      <c r="R211" s="208"/>
      <c r="S211" s="208"/>
    </row>
    <row r="212" spans="2:19" ht="15.75" customHeight="1" x14ac:dyDescent="0.25">
      <c r="B212" s="207"/>
      <c r="P212" s="208"/>
      <c r="Q212" s="208"/>
      <c r="R212" s="208"/>
      <c r="S212" s="208"/>
    </row>
    <row r="213" spans="2:19" ht="15.75" customHeight="1" x14ac:dyDescent="0.25">
      <c r="B213" s="207"/>
      <c r="P213" s="208"/>
      <c r="Q213" s="208"/>
      <c r="R213" s="208"/>
      <c r="S213" s="208"/>
    </row>
    <row r="214" spans="2:19" ht="15.75" customHeight="1" x14ac:dyDescent="0.25">
      <c r="B214" s="207"/>
      <c r="P214" s="208"/>
      <c r="Q214" s="208"/>
      <c r="R214" s="208"/>
      <c r="S214" s="208"/>
    </row>
    <row r="215" spans="2:19" ht="15.75" customHeight="1" x14ac:dyDescent="0.25">
      <c r="B215" s="207"/>
      <c r="P215" s="208"/>
      <c r="Q215" s="208"/>
      <c r="R215" s="208"/>
      <c r="S215" s="208"/>
    </row>
    <row r="216" spans="2:19" ht="15.75" customHeight="1" x14ac:dyDescent="0.25">
      <c r="B216" s="207"/>
      <c r="P216" s="208"/>
      <c r="Q216" s="208"/>
      <c r="R216" s="208"/>
      <c r="S216" s="208"/>
    </row>
    <row r="217" spans="2:19" ht="15.75" customHeight="1" x14ac:dyDescent="0.25">
      <c r="B217" s="207"/>
      <c r="P217" s="208"/>
      <c r="Q217" s="208"/>
      <c r="R217" s="208"/>
      <c r="S217" s="208"/>
    </row>
    <row r="218" spans="2:19" ht="15.75" customHeight="1" x14ac:dyDescent="0.25">
      <c r="B218" s="207"/>
      <c r="P218" s="208"/>
      <c r="Q218" s="208"/>
      <c r="R218" s="208"/>
      <c r="S218" s="208"/>
    </row>
    <row r="219" spans="2:19" ht="15.75" customHeight="1" x14ac:dyDescent="0.25">
      <c r="B219" s="207"/>
      <c r="P219" s="208"/>
      <c r="Q219" s="208"/>
      <c r="R219" s="208"/>
      <c r="S219" s="208"/>
    </row>
    <row r="220" spans="2:19" ht="15.75" customHeight="1" x14ac:dyDescent="0.25">
      <c r="B220" s="207"/>
      <c r="P220" s="208"/>
      <c r="Q220" s="208"/>
      <c r="R220" s="208"/>
      <c r="S220" s="208"/>
    </row>
    <row r="221" spans="2:19" ht="15.75" customHeight="1" x14ac:dyDescent="0.25">
      <c r="B221" s="207"/>
      <c r="P221" s="208"/>
      <c r="Q221" s="208"/>
      <c r="R221" s="208"/>
      <c r="S221" s="208"/>
    </row>
    <row r="222" spans="2:19" ht="15.75" customHeight="1" x14ac:dyDescent="0.25">
      <c r="B222" s="207"/>
      <c r="P222" s="208"/>
      <c r="Q222" s="208"/>
      <c r="R222" s="208"/>
      <c r="S222" s="208"/>
    </row>
    <row r="223" spans="2:19" ht="15.75" customHeight="1" x14ac:dyDescent="0.25">
      <c r="B223" s="207"/>
      <c r="P223" s="208"/>
      <c r="Q223" s="208"/>
      <c r="R223" s="208"/>
      <c r="S223" s="208"/>
    </row>
    <row r="224" spans="2:19" ht="15.75" customHeight="1" x14ac:dyDescent="0.25">
      <c r="B224" s="207"/>
      <c r="P224" s="208"/>
      <c r="Q224" s="208"/>
      <c r="R224" s="208"/>
      <c r="S224" s="208"/>
    </row>
    <row r="225" spans="2:19" ht="15.75" customHeight="1" x14ac:dyDescent="0.25">
      <c r="B225" s="207"/>
      <c r="P225" s="208"/>
      <c r="Q225" s="208"/>
      <c r="R225" s="208"/>
      <c r="S225" s="208"/>
    </row>
    <row r="226" spans="2:19" ht="15.75" customHeight="1" x14ac:dyDescent="0.25">
      <c r="B226" s="207"/>
      <c r="P226" s="208"/>
      <c r="Q226" s="208"/>
      <c r="R226" s="208"/>
      <c r="S226" s="208"/>
    </row>
    <row r="227" spans="2:19" ht="15.75" customHeight="1" x14ac:dyDescent="0.25">
      <c r="B227" s="207"/>
      <c r="P227" s="208"/>
      <c r="Q227" s="208"/>
      <c r="R227" s="208"/>
      <c r="S227" s="208"/>
    </row>
    <row r="228" spans="2:19" ht="15.75" customHeight="1" x14ac:dyDescent="0.25">
      <c r="B228" s="207"/>
      <c r="P228" s="208"/>
      <c r="Q228" s="208"/>
      <c r="R228" s="208"/>
      <c r="S228" s="208"/>
    </row>
    <row r="229" spans="2:19" ht="15.75" customHeight="1" x14ac:dyDescent="0.25">
      <c r="B229" s="207"/>
      <c r="P229" s="208"/>
      <c r="Q229" s="208"/>
      <c r="R229" s="208"/>
      <c r="S229" s="208"/>
    </row>
    <row r="230" spans="2:19" ht="15.75" customHeight="1" x14ac:dyDescent="0.25">
      <c r="B230" s="207"/>
      <c r="P230" s="208"/>
      <c r="Q230" s="208"/>
      <c r="R230" s="208"/>
      <c r="S230" s="208"/>
    </row>
    <row r="231" spans="2:19" ht="15.75" customHeight="1" x14ac:dyDescent="0.25">
      <c r="B231" s="207"/>
      <c r="P231" s="208"/>
      <c r="Q231" s="208"/>
      <c r="R231" s="208"/>
      <c r="S231" s="208"/>
    </row>
    <row r="232" spans="2:19" ht="15.75" customHeight="1" x14ac:dyDescent="0.25">
      <c r="B232" s="207"/>
      <c r="P232" s="208"/>
      <c r="Q232" s="208"/>
      <c r="R232" s="208"/>
      <c r="S232" s="208"/>
    </row>
    <row r="233" spans="2:19" ht="15.75" customHeight="1" x14ac:dyDescent="0.25">
      <c r="B233" s="207"/>
      <c r="P233" s="208"/>
      <c r="Q233" s="208"/>
      <c r="R233" s="208"/>
      <c r="S233" s="208"/>
    </row>
    <row r="234" spans="2:19" ht="15.75" customHeight="1" x14ac:dyDescent="0.25">
      <c r="B234" s="207"/>
      <c r="P234" s="208"/>
      <c r="Q234" s="208"/>
      <c r="R234" s="208"/>
      <c r="S234" s="208"/>
    </row>
    <row r="235" spans="2:19" ht="15.75" customHeight="1" x14ac:dyDescent="0.25">
      <c r="B235" s="207"/>
      <c r="P235" s="208"/>
      <c r="Q235" s="208"/>
      <c r="R235" s="208"/>
      <c r="S235" s="208"/>
    </row>
    <row r="236" spans="2:19" ht="15.75" customHeight="1" x14ac:dyDescent="0.25">
      <c r="B236" s="207"/>
      <c r="P236" s="208"/>
      <c r="Q236" s="208"/>
      <c r="R236" s="208"/>
      <c r="S236" s="208"/>
    </row>
    <row r="237" spans="2:19" ht="15.75" customHeight="1" x14ac:dyDescent="0.25">
      <c r="B237" s="207"/>
      <c r="P237" s="208"/>
      <c r="Q237" s="208"/>
      <c r="R237" s="208"/>
      <c r="S237" s="208"/>
    </row>
    <row r="238" spans="2:19" ht="15.75" customHeight="1" x14ac:dyDescent="0.25">
      <c r="B238" s="207"/>
      <c r="P238" s="208"/>
      <c r="Q238" s="208"/>
      <c r="R238" s="208"/>
      <c r="S238" s="208"/>
    </row>
    <row r="239" spans="2:19" ht="15.75" customHeight="1" x14ac:dyDescent="0.25">
      <c r="B239" s="207"/>
      <c r="P239" s="208"/>
      <c r="Q239" s="208"/>
      <c r="R239" s="208"/>
      <c r="S239" s="208"/>
    </row>
    <row r="240" spans="2:19" ht="15.75" customHeight="1" x14ac:dyDescent="0.25">
      <c r="B240" s="207"/>
      <c r="P240" s="208"/>
      <c r="Q240" s="208"/>
      <c r="R240" s="208"/>
      <c r="S240" s="208"/>
    </row>
    <row r="241" spans="2:19" ht="15.75" customHeight="1" x14ac:dyDescent="0.25">
      <c r="B241" s="207"/>
      <c r="P241" s="208"/>
      <c r="Q241" s="208"/>
      <c r="R241" s="208"/>
      <c r="S241" s="208"/>
    </row>
    <row r="242" spans="2:19" ht="15.75" customHeight="1" x14ac:dyDescent="0.25">
      <c r="B242" s="207"/>
      <c r="P242" s="208"/>
      <c r="Q242" s="208"/>
      <c r="R242" s="208"/>
      <c r="S242" s="208"/>
    </row>
    <row r="243" spans="2:19" ht="15.75" customHeight="1" x14ac:dyDescent="0.25">
      <c r="B243" s="207"/>
      <c r="P243" s="208"/>
      <c r="Q243" s="208"/>
      <c r="R243" s="208"/>
      <c r="S243" s="208"/>
    </row>
    <row r="244" spans="2:19" ht="15.75" customHeight="1" x14ac:dyDescent="0.25">
      <c r="B244" s="207"/>
      <c r="P244" s="208"/>
      <c r="Q244" s="208"/>
      <c r="R244" s="208"/>
      <c r="S244" s="208"/>
    </row>
    <row r="245" spans="2:19" ht="15.75" customHeight="1" x14ac:dyDescent="0.25">
      <c r="B245" s="207"/>
      <c r="P245" s="208"/>
      <c r="Q245" s="208"/>
      <c r="R245" s="208"/>
      <c r="S245" s="208"/>
    </row>
    <row r="246" spans="2:19" ht="15.75" customHeight="1" x14ac:dyDescent="0.25">
      <c r="B246" s="207"/>
      <c r="P246" s="208"/>
      <c r="Q246" s="208"/>
      <c r="R246" s="208"/>
      <c r="S246" s="208"/>
    </row>
    <row r="247" spans="2:19" ht="15.75" customHeight="1" x14ac:dyDescent="0.25">
      <c r="B247" s="207"/>
      <c r="P247" s="208"/>
      <c r="Q247" s="208"/>
      <c r="R247" s="208"/>
      <c r="S247" s="208"/>
    </row>
    <row r="248" spans="2:19" ht="15.75" customHeight="1" x14ac:dyDescent="0.25">
      <c r="B248" s="207"/>
      <c r="P248" s="208"/>
      <c r="Q248" s="208"/>
      <c r="R248" s="208"/>
      <c r="S248" s="208"/>
    </row>
    <row r="249" spans="2:19" ht="15.75" customHeight="1" x14ac:dyDescent="0.25">
      <c r="B249" s="207"/>
      <c r="P249" s="208"/>
      <c r="Q249" s="208"/>
      <c r="R249" s="208"/>
      <c r="S249" s="208"/>
    </row>
    <row r="250" spans="2:19" ht="15.75" customHeight="1" x14ac:dyDescent="0.25">
      <c r="B250" s="207"/>
      <c r="P250" s="208"/>
      <c r="Q250" s="208"/>
      <c r="R250" s="208"/>
      <c r="S250" s="208"/>
    </row>
    <row r="251" spans="2:19" ht="15.75" customHeight="1" x14ac:dyDescent="0.25">
      <c r="B251" s="207"/>
      <c r="P251" s="208"/>
      <c r="Q251" s="208"/>
      <c r="R251" s="208"/>
      <c r="S251" s="208"/>
    </row>
    <row r="252" spans="2:19" ht="15.75" customHeight="1" x14ac:dyDescent="0.25">
      <c r="B252" s="207"/>
      <c r="P252" s="208"/>
      <c r="Q252" s="208"/>
      <c r="R252" s="208"/>
      <c r="S252" s="208"/>
    </row>
    <row r="253" spans="2:19" ht="15.75" customHeight="1" x14ac:dyDescent="0.25">
      <c r="B253" s="207"/>
      <c r="P253" s="208"/>
      <c r="Q253" s="208"/>
      <c r="R253" s="208"/>
      <c r="S253" s="208"/>
    </row>
    <row r="254" spans="2:19" ht="15.75" customHeight="1" x14ac:dyDescent="0.25">
      <c r="B254" s="207"/>
      <c r="P254" s="208"/>
      <c r="Q254" s="208"/>
      <c r="R254" s="208"/>
      <c r="S254" s="208"/>
    </row>
    <row r="255" spans="2:19" ht="15.75" customHeight="1" x14ac:dyDescent="0.25">
      <c r="B255" s="207"/>
      <c r="P255" s="208"/>
      <c r="Q255" s="208"/>
      <c r="R255" s="208"/>
      <c r="S255" s="208"/>
    </row>
    <row r="256" spans="2:19" ht="15.75" customHeight="1" x14ac:dyDescent="0.25">
      <c r="B256" s="207"/>
      <c r="P256" s="208"/>
      <c r="Q256" s="208"/>
      <c r="R256" s="208"/>
      <c r="S256" s="208"/>
    </row>
    <row r="257" spans="2:19" ht="15.75" customHeight="1" x14ac:dyDescent="0.25">
      <c r="B257" s="207"/>
      <c r="P257" s="208"/>
      <c r="Q257" s="208"/>
      <c r="R257" s="208"/>
      <c r="S257" s="208"/>
    </row>
    <row r="258" spans="2:19" ht="15.75" customHeight="1" x14ac:dyDescent="0.25">
      <c r="B258" s="207"/>
      <c r="P258" s="208"/>
      <c r="Q258" s="208"/>
      <c r="R258" s="208"/>
      <c r="S258" s="208"/>
    </row>
    <row r="259" spans="2:19" ht="15.75" customHeight="1" x14ac:dyDescent="0.25">
      <c r="B259" s="207"/>
      <c r="P259" s="208"/>
      <c r="Q259" s="208"/>
      <c r="R259" s="208"/>
      <c r="S259" s="208"/>
    </row>
    <row r="260" spans="2:19" ht="15.75" customHeight="1" x14ac:dyDescent="0.25">
      <c r="B260" s="207"/>
      <c r="P260" s="208"/>
      <c r="Q260" s="208"/>
      <c r="R260" s="208"/>
      <c r="S260" s="208"/>
    </row>
    <row r="261" spans="2:19" ht="15.75" customHeight="1" x14ac:dyDescent="0.25">
      <c r="B261" s="207"/>
      <c r="P261" s="208"/>
      <c r="Q261" s="208"/>
      <c r="R261" s="208"/>
      <c r="S261" s="208"/>
    </row>
    <row r="262" spans="2:19" ht="15.75" customHeight="1" x14ac:dyDescent="0.25">
      <c r="B262" s="207"/>
      <c r="P262" s="208"/>
      <c r="Q262" s="208"/>
      <c r="R262" s="208"/>
      <c r="S262" s="208"/>
    </row>
    <row r="263" spans="2:19" ht="15.75" customHeight="1" x14ac:dyDescent="0.25">
      <c r="B263" s="207"/>
      <c r="P263" s="208"/>
      <c r="Q263" s="208"/>
      <c r="R263" s="208"/>
      <c r="S263" s="208"/>
    </row>
    <row r="264" spans="2:19" ht="15.75" customHeight="1" x14ac:dyDescent="0.25">
      <c r="B264" s="207"/>
      <c r="P264" s="208"/>
      <c r="Q264" s="208"/>
      <c r="R264" s="208"/>
      <c r="S264" s="208"/>
    </row>
    <row r="265" spans="2:19" ht="15.75" customHeight="1" x14ac:dyDescent="0.25">
      <c r="B265" s="207"/>
      <c r="P265" s="208"/>
      <c r="Q265" s="208"/>
      <c r="R265" s="208"/>
      <c r="S265" s="208"/>
    </row>
    <row r="266" spans="2:19" ht="15.75" customHeight="1" x14ac:dyDescent="0.25">
      <c r="B266" s="207"/>
      <c r="P266" s="208"/>
      <c r="Q266" s="208"/>
      <c r="R266" s="208"/>
      <c r="S266" s="208"/>
    </row>
    <row r="267" spans="2:19" ht="15.75" customHeight="1" x14ac:dyDescent="0.25">
      <c r="B267" s="207"/>
      <c r="P267" s="208"/>
      <c r="Q267" s="208"/>
      <c r="R267" s="208"/>
      <c r="S267" s="208"/>
    </row>
    <row r="268" spans="2:19" ht="15.75" customHeight="1" x14ac:dyDescent="0.25">
      <c r="B268" s="207"/>
      <c r="P268" s="208"/>
      <c r="Q268" s="208"/>
      <c r="R268" s="208"/>
      <c r="S268" s="208"/>
    </row>
    <row r="269" spans="2:19" ht="15.75" customHeight="1" x14ac:dyDescent="0.25">
      <c r="B269" s="207"/>
      <c r="P269" s="208"/>
      <c r="Q269" s="208"/>
      <c r="R269" s="208"/>
      <c r="S269" s="208"/>
    </row>
    <row r="270" spans="2:19" ht="15.75" customHeight="1" x14ac:dyDescent="0.25">
      <c r="B270" s="207"/>
      <c r="P270" s="208"/>
      <c r="Q270" s="208"/>
      <c r="R270" s="208"/>
      <c r="S270" s="208"/>
    </row>
    <row r="271" spans="2:19" ht="15.75" customHeight="1" x14ac:dyDescent="0.25">
      <c r="B271" s="207"/>
      <c r="P271" s="208"/>
      <c r="Q271" s="208"/>
      <c r="R271" s="208"/>
      <c r="S271" s="208"/>
    </row>
    <row r="272" spans="2:19" ht="15.75" customHeight="1" x14ac:dyDescent="0.25">
      <c r="B272" s="207"/>
      <c r="P272" s="208"/>
      <c r="Q272" s="208"/>
      <c r="R272" s="208"/>
      <c r="S272" s="208"/>
    </row>
    <row r="273" spans="2:19" ht="15.75" customHeight="1" x14ac:dyDescent="0.25">
      <c r="B273" s="207"/>
      <c r="P273" s="208"/>
      <c r="Q273" s="208"/>
      <c r="R273" s="208"/>
      <c r="S273" s="208"/>
    </row>
    <row r="274" spans="2:19" ht="15.75" customHeight="1" x14ac:dyDescent="0.25">
      <c r="B274" s="207"/>
      <c r="P274" s="208"/>
      <c r="Q274" s="208"/>
      <c r="R274" s="208"/>
      <c r="S274" s="208"/>
    </row>
    <row r="275" spans="2:19" ht="15.75" customHeight="1" x14ac:dyDescent="0.25">
      <c r="B275" s="207"/>
      <c r="P275" s="208"/>
      <c r="Q275" s="208"/>
      <c r="R275" s="208"/>
      <c r="S275" s="208"/>
    </row>
    <row r="276" spans="2:19" ht="15.75" customHeight="1" x14ac:dyDescent="0.25">
      <c r="B276" s="207"/>
      <c r="P276" s="208"/>
      <c r="Q276" s="208"/>
      <c r="R276" s="208"/>
      <c r="S276" s="208"/>
    </row>
    <row r="277" spans="2:19" ht="15.75" customHeight="1" x14ac:dyDescent="0.25">
      <c r="B277" s="207"/>
      <c r="P277" s="208"/>
      <c r="Q277" s="208"/>
      <c r="R277" s="208"/>
      <c r="S277" s="208"/>
    </row>
    <row r="278" spans="2:19" ht="15.75" customHeight="1" x14ac:dyDescent="0.25">
      <c r="B278" s="207"/>
      <c r="P278" s="208"/>
      <c r="Q278" s="208"/>
      <c r="R278" s="208"/>
      <c r="S278" s="208"/>
    </row>
    <row r="279" spans="2:19" ht="15.75" customHeight="1" x14ac:dyDescent="0.25">
      <c r="B279" s="207"/>
      <c r="P279" s="208"/>
      <c r="Q279" s="208"/>
      <c r="R279" s="208"/>
      <c r="S279" s="208"/>
    </row>
    <row r="280" spans="2:19" ht="15.75" customHeight="1" x14ac:dyDescent="0.25">
      <c r="B280" s="207"/>
      <c r="P280" s="208"/>
      <c r="Q280" s="208"/>
      <c r="R280" s="208"/>
      <c r="S280" s="208"/>
    </row>
    <row r="281" spans="2:19" ht="15.75" customHeight="1" x14ac:dyDescent="0.25">
      <c r="B281" s="207"/>
      <c r="P281" s="208"/>
      <c r="Q281" s="208"/>
      <c r="R281" s="208"/>
      <c r="S281" s="208"/>
    </row>
    <row r="282" spans="2:19" ht="15.75" customHeight="1" x14ac:dyDescent="0.25">
      <c r="B282" s="207"/>
      <c r="P282" s="208"/>
      <c r="Q282" s="208"/>
      <c r="R282" s="208"/>
      <c r="S282" s="208"/>
    </row>
    <row r="283" spans="2:19" ht="15.75" customHeight="1" x14ac:dyDescent="0.25">
      <c r="B283" s="207"/>
      <c r="P283" s="208"/>
      <c r="Q283" s="208"/>
      <c r="R283" s="208"/>
      <c r="S283" s="208"/>
    </row>
    <row r="284" spans="2:19" ht="15.75" customHeight="1" x14ac:dyDescent="0.25">
      <c r="B284" s="207"/>
      <c r="P284" s="208"/>
      <c r="Q284" s="208"/>
      <c r="R284" s="208"/>
      <c r="S284" s="208"/>
    </row>
    <row r="285" spans="2:19" ht="15.75" customHeight="1" x14ac:dyDescent="0.25">
      <c r="B285" s="207"/>
      <c r="P285" s="208"/>
      <c r="Q285" s="208"/>
      <c r="R285" s="208"/>
      <c r="S285" s="208"/>
    </row>
    <row r="286" spans="2:19" ht="15.75" customHeight="1" x14ac:dyDescent="0.25">
      <c r="B286" s="207"/>
      <c r="P286" s="208"/>
      <c r="Q286" s="208"/>
      <c r="R286" s="208"/>
      <c r="S286" s="208"/>
    </row>
    <row r="287" spans="2:19" ht="15.75" customHeight="1" x14ac:dyDescent="0.25">
      <c r="B287" s="207"/>
      <c r="P287" s="208"/>
      <c r="Q287" s="208"/>
      <c r="R287" s="208"/>
      <c r="S287" s="208"/>
    </row>
    <row r="288" spans="2:19" ht="15.75" customHeight="1" x14ac:dyDescent="0.25">
      <c r="B288" s="207"/>
      <c r="P288" s="208"/>
      <c r="Q288" s="208"/>
      <c r="R288" s="208"/>
      <c r="S288" s="208"/>
    </row>
    <row r="289" spans="2:19" ht="15.75" customHeight="1" x14ac:dyDescent="0.25">
      <c r="B289" s="207"/>
      <c r="P289" s="208"/>
      <c r="Q289" s="208"/>
      <c r="R289" s="208"/>
      <c r="S289" s="208"/>
    </row>
    <row r="290" spans="2:19" ht="15.75" customHeight="1" x14ac:dyDescent="0.25">
      <c r="B290" s="207"/>
      <c r="P290" s="208"/>
      <c r="Q290" s="208"/>
      <c r="R290" s="208"/>
      <c r="S290" s="208"/>
    </row>
    <row r="291" spans="2:19" ht="15.75" customHeight="1" x14ac:dyDescent="0.25">
      <c r="B291" s="207"/>
      <c r="P291" s="208"/>
      <c r="Q291" s="208"/>
      <c r="R291" s="208"/>
      <c r="S291" s="208"/>
    </row>
    <row r="292" spans="2:19" ht="15.75" customHeight="1" x14ac:dyDescent="0.25">
      <c r="B292" s="207"/>
      <c r="P292" s="208"/>
      <c r="Q292" s="208"/>
      <c r="R292" s="208"/>
      <c r="S292" s="208"/>
    </row>
    <row r="293" spans="2:19" ht="15.75" customHeight="1" x14ac:dyDescent="0.25">
      <c r="B293" s="207"/>
      <c r="P293" s="208"/>
      <c r="Q293" s="208"/>
      <c r="R293" s="208"/>
      <c r="S293" s="208"/>
    </row>
    <row r="294" spans="2:19" ht="15.75" customHeight="1" x14ac:dyDescent="0.25">
      <c r="B294" s="207"/>
      <c r="P294" s="208"/>
      <c r="Q294" s="208"/>
      <c r="R294" s="208"/>
      <c r="S294" s="208"/>
    </row>
    <row r="295" spans="2:19" ht="15.75" customHeight="1" x14ac:dyDescent="0.25">
      <c r="B295" s="207"/>
      <c r="P295" s="208"/>
      <c r="Q295" s="208"/>
      <c r="R295" s="208"/>
      <c r="S295" s="208"/>
    </row>
    <row r="296" spans="2:19" ht="15.75" customHeight="1" x14ac:dyDescent="0.25">
      <c r="B296" s="207"/>
      <c r="P296" s="208"/>
      <c r="Q296" s="208"/>
      <c r="R296" s="208"/>
      <c r="S296" s="208"/>
    </row>
    <row r="297" spans="2:19" ht="15.75" customHeight="1" x14ac:dyDescent="0.25">
      <c r="B297" s="207"/>
      <c r="P297" s="208"/>
      <c r="Q297" s="208"/>
      <c r="R297" s="208"/>
      <c r="S297" s="208"/>
    </row>
    <row r="298" spans="2:19" ht="15.75" customHeight="1" x14ac:dyDescent="0.25">
      <c r="B298" s="207"/>
      <c r="P298" s="208"/>
      <c r="Q298" s="208"/>
      <c r="R298" s="208"/>
      <c r="S298" s="208"/>
    </row>
    <row r="299" spans="2:19" ht="15.75" customHeight="1" x14ac:dyDescent="0.25">
      <c r="B299" s="207"/>
      <c r="P299" s="208"/>
      <c r="Q299" s="208"/>
      <c r="R299" s="208"/>
      <c r="S299" s="208"/>
    </row>
    <row r="300" spans="2:19" ht="15.75" customHeight="1" x14ac:dyDescent="0.25">
      <c r="B300" s="207"/>
      <c r="P300" s="208"/>
      <c r="Q300" s="208"/>
      <c r="R300" s="208"/>
      <c r="S300" s="208"/>
    </row>
    <row r="301" spans="2:19" ht="15.75" customHeight="1" x14ac:dyDescent="0.25">
      <c r="B301" s="207"/>
      <c r="P301" s="208"/>
      <c r="Q301" s="208"/>
      <c r="R301" s="208"/>
      <c r="S301" s="208"/>
    </row>
    <row r="302" spans="2:19" ht="15.75" customHeight="1" x14ac:dyDescent="0.25">
      <c r="B302" s="207"/>
      <c r="P302" s="208"/>
      <c r="Q302" s="208"/>
      <c r="R302" s="208"/>
      <c r="S302" s="208"/>
    </row>
    <row r="303" spans="2:19" ht="15.75" customHeight="1" x14ac:dyDescent="0.25">
      <c r="B303" s="207"/>
      <c r="P303" s="208"/>
      <c r="Q303" s="208"/>
      <c r="R303" s="208"/>
      <c r="S303" s="208"/>
    </row>
    <row r="304" spans="2:19" ht="15.75" customHeight="1" x14ac:dyDescent="0.25">
      <c r="B304" s="207"/>
      <c r="P304" s="208"/>
      <c r="Q304" s="208"/>
      <c r="R304" s="208"/>
      <c r="S304" s="208"/>
    </row>
    <row r="305" spans="2:19" ht="15.75" customHeight="1" x14ac:dyDescent="0.25">
      <c r="B305" s="207"/>
      <c r="P305" s="208"/>
      <c r="Q305" s="208"/>
      <c r="R305" s="208"/>
      <c r="S305" s="208"/>
    </row>
    <row r="306" spans="2:19" ht="15.75" customHeight="1" x14ac:dyDescent="0.25">
      <c r="B306" s="207"/>
      <c r="P306" s="208"/>
      <c r="Q306" s="208"/>
      <c r="R306" s="208"/>
      <c r="S306" s="208"/>
    </row>
    <row r="307" spans="2:19" ht="15.75" customHeight="1" x14ac:dyDescent="0.25">
      <c r="B307" s="207"/>
      <c r="P307" s="208"/>
      <c r="Q307" s="208"/>
      <c r="R307" s="208"/>
      <c r="S307" s="208"/>
    </row>
    <row r="308" spans="2:19" ht="15.75" customHeight="1" x14ac:dyDescent="0.25">
      <c r="B308" s="207"/>
      <c r="P308" s="208"/>
      <c r="Q308" s="208"/>
      <c r="R308" s="208"/>
      <c r="S308" s="208"/>
    </row>
    <row r="309" spans="2:19" ht="15.75" customHeight="1" x14ac:dyDescent="0.25">
      <c r="B309" s="207"/>
      <c r="P309" s="208"/>
      <c r="Q309" s="208"/>
      <c r="R309" s="208"/>
      <c r="S309" s="208"/>
    </row>
    <row r="310" spans="2:19" ht="15.75" customHeight="1" x14ac:dyDescent="0.25">
      <c r="B310" s="207"/>
      <c r="P310" s="208"/>
      <c r="Q310" s="208"/>
      <c r="R310" s="208"/>
      <c r="S310" s="208"/>
    </row>
    <row r="311" spans="2:19" ht="15.75" customHeight="1" x14ac:dyDescent="0.25">
      <c r="B311" s="207"/>
      <c r="P311" s="208"/>
      <c r="Q311" s="208"/>
      <c r="R311" s="208"/>
      <c r="S311" s="208"/>
    </row>
    <row r="312" spans="2:19" ht="15.75" customHeight="1" x14ac:dyDescent="0.25">
      <c r="B312" s="207"/>
      <c r="P312" s="208"/>
      <c r="Q312" s="208"/>
      <c r="R312" s="208"/>
      <c r="S312" s="208"/>
    </row>
    <row r="313" spans="2:19" ht="15.75" customHeight="1" x14ac:dyDescent="0.25">
      <c r="B313" s="207"/>
      <c r="P313" s="208"/>
      <c r="Q313" s="208"/>
      <c r="R313" s="208"/>
      <c r="S313" s="208"/>
    </row>
    <row r="314" spans="2:19" ht="15.75" customHeight="1" x14ac:dyDescent="0.25">
      <c r="B314" s="207"/>
      <c r="P314" s="208"/>
      <c r="Q314" s="208"/>
      <c r="R314" s="208"/>
      <c r="S314" s="208"/>
    </row>
    <row r="315" spans="2:19" ht="15.75" customHeight="1" x14ac:dyDescent="0.25">
      <c r="B315" s="207"/>
      <c r="P315" s="208"/>
      <c r="Q315" s="208"/>
      <c r="R315" s="208"/>
      <c r="S315" s="208"/>
    </row>
    <row r="316" spans="2:19" ht="15.75" customHeight="1" x14ac:dyDescent="0.25">
      <c r="B316" s="207"/>
      <c r="P316" s="208"/>
      <c r="Q316" s="208"/>
      <c r="R316" s="208"/>
      <c r="S316" s="208"/>
    </row>
    <row r="317" spans="2:19" ht="15.75" customHeight="1" x14ac:dyDescent="0.25">
      <c r="B317" s="207"/>
      <c r="P317" s="208"/>
      <c r="Q317" s="208"/>
      <c r="R317" s="208"/>
      <c r="S317" s="208"/>
    </row>
    <row r="318" spans="2:19" ht="15.75" customHeight="1" x14ac:dyDescent="0.25">
      <c r="B318" s="207"/>
      <c r="P318" s="208"/>
      <c r="Q318" s="208"/>
      <c r="R318" s="208"/>
      <c r="S318" s="208"/>
    </row>
    <row r="319" spans="2:19" ht="15.75" customHeight="1" x14ac:dyDescent="0.25">
      <c r="B319" s="207"/>
      <c r="P319" s="208"/>
      <c r="Q319" s="208"/>
      <c r="R319" s="208"/>
      <c r="S319" s="208"/>
    </row>
    <row r="320" spans="2:19" ht="15.75" customHeight="1" x14ac:dyDescent="0.25">
      <c r="B320" s="207"/>
      <c r="P320" s="208"/>
      <c r="Q320" s="208"/>
      <c r="R320" s="208"/>
      <c r="S320" s="208"/>
    </row>
    <row r="321" spans="2:19" ht="15.75" customHeight="1" x14ac:dyDescent="0.25">
      <c r="B321" s="207"/>
      <c r="P321" s="208"/>
      <c r="Q321" s="208"/>
      <c r="R321" s="208"/>
      <c r="S321" s="208"/>
    </row>
    <row r="322" spans="2:19" ht="15.75" customHeight="1" x14ac:dyDescent="0.25">
      <c r="B322" s="207"/>
      <c r="P322" s="208"/>
      <c r="Q322" s="208"/>
      <c r="R322" s="208"/>
      <c r="S322" s="208"/>
    </row>
    <row r="323" spans="2:19" ht="15.75" customHeight="1" x14ac:dyDescent="0.25">
      <c r="B323" s="207"/>
      <c r="P323" s="208"/>
      <c r="Q323" s="208"/>
      <c r="R323" s="208"/>
      <c r="S323" s="208"/>
    </row>
    <row r="324" spans="2:19" ht="15.75" customHeight="1" x14ac:dyDescent="0.25">
      <c r="B324" s="207"/>
      <c r="P324" s="208"/>
      <c r="Q324" s="208"/>
      <c r="R324" s="208"/>
      <c r="S324" s="208"/>
    </row>
    <row r="325" spans="2:19" ht="15.75" customHeight="1" x14ac:dyDescent="0.25">
      <c r="B325" s="207"/>
      <c r="P325" s="208"/>
      <c r="Q325" s="208"/>
      <c r="R325" s="208"/>
      <c r="S325" s="208"/>
    </row>
    <row r="326" spans="2:19" ht="15.75" customHeight="1" x14ac:dyDescent="0.25">
      <c r="B326" s="207"/>
      <c r="P326" s="208"/>
      <c r="Q326" s="208"/>
      <c r="R326" s="208"/>
      <c r="S326" s="208"/>
    </row>
    <row r="327" spans="2:19" ht="15.75" customHeight="1" x14ac:dyDescent="0.25">
      <c r="B327" s="207"/>
      <c r="P327" s="208"/>
      <c r="Q327" s="208"/>
      <c r="R327" s="208"/>
      <c r="S327" s="208"/>
    </row>
    <row r="328" spans="2:19" ht="15.75" customHeight="1" x14ac:dyDescent="0.25">
      <c r="B328" s="207"/>
      <c r="P328" s="208"/>
      <c r="Q328" s="208"/>
      <c r="R328" s="208"/>
      <c r="S328" s="208"/>
    </row>
    <row r="329" spans="2:19" ht="15.75" customHeight="1" x14ac:dyDescent="0.25">
      <c r="B329" s="207"/>
      <c r="P329" s="208"/>
      <c r="Q329" s="208"/>
      <c r="R329" s="208"/>
      <c r="S329" s="208"/>
    </row>
    <row r="330" spans="2:19" ht="15.75" customHeight="1" x14ac:dyDescent="0.25">
      <c r="B330" s="207"/>
      <c r="P330" s="208"/>
      <c r="Q330" s="208"/>
      <c r="R330" s="208"/>
      <c r="S330" s="208"/>
    </row>
    <row r="331" spans="2:19" ht="15.75" customHeight="1" x14ac:dyDescent="0.25">
      <c r="B331" s="207"/>
      <c r="P331" s="208"/>
      <c r="Q331" s="208"/>
      <c r="R331" s="208"/>
      <c r="S331" s="208"/>
    </row>
    <row r="332" spans="2:19" ht="15.75" customHeight="1" x14ac:dyDescent="0.25">
      <c r="B332" s="207"/>
      <c r="P332" s="208"/>
      <c r="Q332" s="208"/>
      <c r="R332" s="208"/>
      <c r="S332" s="208"/>
    </row>
    <row r="333" spans="2:19" ht="15.75" customHeight="1" x14ac:dyDescent="0.25">
      <c r="B333" s="207"/>
      <c r="P333" s="208"/>
      <c r="Q333" s="208"/>
      <c r="R333" s="208"/>
      <c r="S333" s="208"/>
    </row>
    <row r="334" spans="2:19" ht="15.75" customHeight="1" x14ac:dyDescent="0.25">
      <c r="B334" s="207"/>
      <c r="P334" s="208"/>
      <c r="Q334" s="208"/>
      <c r="R334" s="208"/>
      <c r="S334" s="208"/>
    </row>
    <row r="335" spans="2:19" ht="15.75" customHeight="1" x14ac:dyDescent="0.25">
      <c r="B335" s="207"/>
      <c r="P335" s="208"/>
      <c r="Q335" s="208"/>
      <c r="R335" s="208"/>
      <c r="S335" s="208"/>
    </row>
    <row r="336" spans="2:19" ht="15.75" customHeight="1" x14ac:dyDescent="0.25">
      <c r="B336" s="207"/>
      <c r="P336" s="208"/>
      <c r="Q336" s="208"/>
      <c r="R336" s="208"/>
      <c r="S336" s="208"/>
    </row>
    <row r="337" spans="2:19" ht="15.75" customHeight="1" x14ac:dyDescent="0.25">
      <c r="B337" s="207"/>
      <c r="P337" s="208"/>
      <c r="Q337" s="208"/>
      <c r="R337" s="208"/>
      <c r="S337" s="208"/>
    </row>
    <row r="338" spans="2:19" ht="15.75" customHeight="1" x14ac:dyDescent="0.25">
      <c r="B338" s="207"/>
      <c r="P338" s="208"/>
      <c r="Q338" s="208"/>
      <c r="R338" s="208"/>
      <c r="S338" s="208"/>
    </row>
    <row r="339" spans="2:19" ht="15.75" customHeight="1" x14ac:dyDescent="0.25">
      <c r="B339" s="207"/>
      <c r="P339" s="208"/>
      <c r="Q339" s="208"/>
      <c r="R339" s="208"/>
      <c r="S339" s="208"/>
    </row>
    <row r="340" spans="2:19" ht="15.75" customHeight="1" x14ac:dyDescent="0.25">
      <c r="B340" s="207"/>
      <c r="P340" s="208"/>
      <c r="Q340" s="208"/>
      <c r="R340" s="208"/>
      <c r="S340" s="208"/>
    </row>
    <row r="341" spans="2:19" ht="15.75" customHeight="1" x14ac:dyDescent="0.25">
      <c r="B341" s="207"/>
      <c r="P341" s="208"/>
      <c r="Q341" s="208"/>
      <c r="R341" s="208"/>
      <c r="S341" s="208"/>
    </row>
    <row r="342" spans="2:19" ht="15.75" customHeight="1" x14ac:dyDescent="0.25">
      <c r="B342" s="207"/>
      <c r="P342" s="208"/>
      <c r="Q342" s="208"/>
      <c r="R342" s="208"/>
      <c r="S342" s="208"/>
    </row>
    <row r="343" spans="2:19" ht="15.75" customHeight="1" x14ac:dyDescent="0.25">
      <c r="B343" s="207"/>
      <c r="P343" s="208"/>
      <c r="Q343" s="208"/>
      <c r="R343" s="208"/>
      <c r="S343" s="208"/>
    </row>
    <row r="344" spans="2:19" ht="15.75" customHeight="1" x14ac:dyDescent="0.25">
      <c r="B344" s="207"/>
      <c r="P344" s="208"/>
      <c r="Q344" s="208"/>
      <c r="R344" s="208"/>
      <c r="S344" s="208"/>
    </row>
    <row r="345" spans="2:19" ht="15.75" customHeight="1" x14ac:dyDescent="0.25">
      <c r="B345" s="207"/>
      <c r="P345" s="208"/>
      <c r="Q345" s="208"/>
      <c r="R345" s="208"/>
      <c r="S345" s="208"/>
    </row>
    <row r="346" spans="2:19" ht="15.75" customHeight="1" x14ac:dyDescent="0.25">
      <c r="B346" s="207"/>
      <c r="P346" s="208"/>
      <c r="Q346" s="208"/>
      <c r="R346" s="208"/>
      <c r="S346" s="208"/>
    </row>
    <row r="347" spans="2:19" ht="15.75" customHeight="1" x14ac:dyDescent="0.25">
      <c r="B347" s="207"/>
      <c r="P347" s="208"/>
      <c r="Q347" s="208"/>
      <c r="R347" s="208"/>
      <c r="S347" s="208"/>
    </row>
    <row r="348" spans="2:19" ht="15.75" customHeight="1" x14ac:dyDescent="0.25">
      <c r="B348" s="207"/>
      <c r="P348" s="208"/>
      <c r="Q348" s="208"/>
      <c r="R348" s="208"/>
      <c r="S348" s="208"/>
    </row>
    <row r="349" spans="2:19" ht="15.75" customHeight="1" x14ac:dyDescent="0.25">
      <c r="B349" s="207"/>
      <c r="P349" s="208"/>
      <c r="Q349" s="208"/>
      <c r="R349" s="208"/>
      <c r="S349" s="208"/>
    </row>
    <row r="350" spans="2:19" ht="15.75" customHeight="1" x14ac:dyDescent="0.25">
      <c r="B350" s="207"/>
      <c r="P350" s="208"/>
      <c r="Q350" s="208"/>
      <c r="R350" s="208"/>
      <c r="S350" s="208"/>
    </row>
    <row r="351" spans="2:19" ht="15.75" customHeight="1" x14ac:dyDescent="0.25">
      <c r="B351" s="207"/>
      <c r="P351" s="208"/>
      <c r="Q351" s="208"/>
      <c r="R351" s="208"/>
      <c r="S351" s="208"/>
    </row>
    <row r="352" spans="2:19" ht="15.75" customHeight="1" x14ac:dyDescent="0.25">
      <c r="B352" s="207"/>
      <c r="P352" s="208"/>
      <c r="Q352" s="208"/>
      <c r="R352" s="208"/>
      <c r="S352" s="208"/>
    </row>
    <row r="353" spans="2:19" ht="15.75" customHeight="1" x14ac:dyDescent="0.25">
      <c r="B353" s="207"/>
      <c r="P353" s="208"/>
      <c r="Q353" s="208"/>
      <c r="R353" s="208"/>
      <c r="S353" s="208"/>
    </row>
    <row r="354" spans="2:19" ht="15.75" customHeight="1" x14ac:dyDescent="0.25">
      <c r="B354" s="207"/>
      <c r="P354" s="208"/>
      <c r="Q354" s="208"/>
      <c r="R354" s="208"/>
      <c r="S354" s="208"/>
    </row>
    <row r="355" spans="2:19" ht="15.75" customHeight="1" x14ac:dyDescent="0.25">
      <c r="B355" s="207"/>
      <c r="P355" s="208"/>
      <c r="Q355" s="208"/>
      <c r="R355" s="208"/>
      <c r="S355" s="208"/>
    </row>
    <row r="356" spans="2:19" ht="15.75" customHeight="1" x14ac:dyDescent="0.25">
      <c r="B356" s="207"/>
      <c r="P356" s="208"/>
      <c r="Q356" s="208"/>
      <c r="R356" s="208"/>
      <c r="S356" s="208"/>
    </row>
    <row r="357" spans="2:19" ht="15.75" customHeight="1" x14ac:dyDescent="0.25">
      <c r="B357" s="207"/>
      <c r="P357" s="208"/>
      <c r="Q357" s="208"/>
      <c r="R357" s="208"/>
      <c r="S357" s="208"/>
    </row>
    <row r="358" spans="2:19" ht="15.75" customHeight="1" x14ac:dyDescent="0.25">
      <c r="B358" s="207"/>
      <c r="P358" s="208"/>
      <c r="Q358" s="208"/>
      <c r="R358" s="208"/>
      <c r="S358" s="208"/>
    </row>
    <row r="359" spans="2:19" ht="15.75" customHeight="1" x14ac:dyDescent="0.25">
      <c r="B359" s="207"/>
      <c r="P359" s="208"/>
      <c r="Q359" s="208"/>
      <c r="R359" s="208"/>
      <c r="S359" s="208"/>
    </row>
    <row r="360" spans="2:19" ht="15.75" customHeight="1" x14ac:dyDescent="0.25">
      <c r="B360" s="207"/>
      <c r="P360" s="208"/>
      <c r="Q360" s="208"/>
      <c r="R360" s="208"/>
      <c r="S360" s="208"/>
    </row>
    <row r="361" spans="2:19" ht="15.75" customHeight="1" x14ac:dyDescent="0.25">
      <c r="B361" s="207"/>
      <c r="P361" s="208"/>
      <c r="Q361" s="208"/>
      <c r="R361" s="208"/>
      <c r="S361" s="208"/>
    </row>
    <row r="362" spans="2:19" ht="15.75" customHeight="1" x14ac:dyDescent="0.25">
      <c r="B362" s="207"/>
      <c r="P362" s="208"/>
      <c r="Q362" s="208"/>
      <c r="R362" s="208"/>
      <c r="S362" s="208"/>
    </row>
    <row r="363" spans="2:19" ht="15.75" customHeight="1" x14ac:dyDescent="0.25">
      <c r="B363" s="207"/>
      <c r="P363" s="208"/>
      <c r="Q363" s="208"/>
      <c r="R363" s="208"/>
      <c r="S363" s="208"/>
    </row>
    <row r="364" spans="2:19" ht="15.75" customHeight="1" x14ac:dyDescent="0.25">
      <c r="B364" s="207"/>
      <c r="P364" s="208"/>
      <c r="Q364" s="208"/>
      <c r="R364" s="208"/>
      <c r="S364" s="208"/>
    </row>
    <row r="365" spans="2:19" ht="15.75" customHeight="1" x14ac:dyDescent="0.25">
      <c r="B365" s="207"/>
      <c r="P365" s="208"/>
      <c r="Q365" s="208"/>
      <c r="R365" s="208"/>
      <c r="S365" s="208"/>
    </row>
    <row r="366" spans="2:19" ht="15.75" customHeight="1" x14ac:dyDescent="0.25">
      <c r="B366" s="207"/>
      <c r="P366" s="208"/>
      <c r="Q366" s="208"/>
      <c r="R366" s="208"/>
      <c r="S366" s="208"/>
    </row>
    <row r="367" spans="2:19" ht="15.75" customHeight="1" x14ac:dyDescent="0.25">
      <c r="B367" s="207"/>
      <c r="P367" s="208"/>
      <c r="Q367" s="208"/>
      <c r="R367" s="208"/>
      <c r="S367" s="208"/>
    </row>
    <row r="368" spans="2:19" ht="15.75" customHeight="1" x14ac:dyDescent="0.25">
      <c r="B368" s="207"/>
      <c r="P368" s="208"/>
      <c r="Q368" s="208"/>
      <c r="R368" s="208"/>
      <c r="S368" s="208"/>
    </row>
    <row r="369" spans="2:19" ht="15.75" customHeight="1" x14ac:dyDescent="0.25">
      <c r="B369" s="207"/>
      <c r="P369" s="208"/>
      <c r="Q369" s="208"/>
      <c r="R369" s="208"/>
      <c r="S369" s="208"/>
    </row>
    <row r="370" spans="2:19" ht="15.75" customHeight="1" x14ac:dyDescent="0.25">
      <c r="B370" s="207"/>
      <c r="P370" s="208"/>
      <c r="Q370" s="208"/>
      <c r="R370" s="208"/>
      <c r="S370" s="208"/>
    </row>
    <row r="371" spans="2:19" ht="15.75" customHeight="1" x14ac:dyDescent="0.25">
      <c r="B371" s="207"/>
      <c r="P371" s="208"/>
      <c r="Q371" s="208"/>
      <c r="R371" s="208"/>
      <c r="S371" s="208"/>
    </row>
    <row r="372" spans="2:19" ht="15.75" customHeight="1" x14ac:dyDescent="0.25">
      <c r="B372" s="207"/>
      <c r="P372" s="208"/>
      <c r="Q372" s="208"/>
      <c r="R372" s="208"/>
      <c r="S372" s="208"/>
    </row>
    <row r="373" spans="2:19" ht="15.75" customHeight="1" x14ac:dyDescent="0.25">
      <c r="B373" s="207"/>
      <c r="P373" s="208"/>
      <c r="Q373" s="208"/>
      <c r="R373" s="208"/>
      <c r="S373" s="208"/>
    </row>
    <row r="374" spans="2:19" ht="15.75" customHeight="1" x14ac:dyDescent="0.25">
      <c r="B374" s="207"/>
      <c r="P374" s="208"/>
      <c r="Q374" s="208"/>
      <c r="R374" s="208"/>
      <c r="S374" s="208"/>
    </row>
    <row r="375" spans="2:19" ht="15.75" customHeight="1" x14ac:dyDescent="0.25">
      <c r="B375" s="207"/>
      <c r="P375" s="208"/>
      <c r="Q375" s="208"/>
      <c r="R375" s="208"/>
      <c r="S375" s="208"/>
    </row>
    <row r="376" spans="2:19" ht="15.75" customHeight="1" x14ac:dyDescent="0.25">
      <c r="B376" s="207"/>
      <c r="P376" s="208"/>
      <c r="Q376" s="208"/>
      <c r="R376" s="208"/>
      <c r="S376" s="208"/>
    </row>
    <row r="377" spans="2:19" ht="15.75" customHeight="1" x14ac:dyDescent="0.25">
      <c r="B377" s="207"/>
      <c r="P377" s="208"/>
      <c r="Q377" s="208"/>
      <c r="R377" s="208"/>
      <c r="S377" s="208"/>
    </row>
    <row r="378" spans="2:19" ht="15.75" customHeight="1" x14ac:dyDescent="0.25">
      <c r="B378" s="207"/>
      <c r="P378" s="208"/>
      <c r="Q378" s="208"/>
      <c r="R378" s="208"/>
      <c r="S378" s="208"/>
    </row>
    <row r="379" spans="2:19" ht="15.75" customHeight="1" x14ac:dyDescent="0.25">
      <c r="B379" s="207"/>
      <c r="P379" s="208"/>
      <c r="Q379" s="208"/>
      <c r="R379" s="208"/>
      <c r="S379" s="208"/>
    </row>
    <row r="380" spans="2:19" ht="15.75" customHeight="1" x14ac:dyDescent="0.25">
      <c r="B380" s="207"/>
      <c r="P380" s="208"/>
      <c r="Q380" s="208"/>
      <c r="R380" s="208"/>
      <c r="S380" s="208"/>
    </row>
    <row r="381" spans="2:19" ht="15.75" customHeight="1" x14ac:dyDescent="0.25">
      <c r="B381" s="207"/>
      <c r="P381" s="208"/>
      <c r="Q381" s="208"/>
      <c r="R381" s="208"/>
      <c r="S381" s="208"/>
    </row>
    <row r="382" spans="2:19" ht="15.75" customHeight="1" x14ac:dyDescent="0.25">
      <c r="B382" s="207"/>
      <c r="P382" s="208"/>
      <c r="Q382" s="208"/>
      <c r="R382" s="208"/>
      <c r="S382" s="208"/>
    </row>
    <row r="383" spans="2:19" ht="15.75" customHeight="1" x14ac:dyDescent="0.25">
      <c r="B383" s="207"/>
      <c r="P383" s="208"/>
      <c r="Q383" s="208"/>
      <c r="R383" s="208"/>
      <c r="S383" s="208"/>
    </row>
    <row r="384" spans="2:19" ht="15.75" customHeight="1" x14ac:dyDescent="0.25">
      <c r="B384" s="207"/>
      <c r="P384" s="208"/>
      <c r="Q384" s="208"/>
      <c r="R384" s="208"/>
      <c r="S384" s="208"/>
    </row>
    <row r="385" spans="2:19" ht="15.75" customHeight="1" x14ac:dyDescent="0.25">
      <c r="B385" s="207"/>
      <c r="P385" s="208"/>
      <c r="Q385" s="208"/>
      <c r="R385" s="208"/>
      <c r="S385" s="208"/>
    </row>
    <row r="386" spans="2:19" ht="15.75" customHeight="1" x14ac:dyDescent="0.25">
      <c r="B386" s="207"/>
      <c r="P386" s="208"/>
      <c r="Q386" s="208"/>
      <c r="R386" s="208"/>
      <c r="S386" s="208"/>
    </row>
    <row r="387" spans="2:19" ht="15.75" customHeight="1" x14ac:dyDescent="0.25">
      <c r="B387" s="207"/>
      <c r="P387" s="208"/>
      <c r="Q387" s="208"/>
      <c r="R387" s="208"/>
      <c r="S387" s="208"/>
    </row>
    <row r="388" spans="2:19" ht="15.75" customHeight="1" x14ac:dyDescent="0.25">
      <c r="B388" s="207"/>
      <c r="P388" s="208"/>
      <c r="Q388" s="208"/>
      <c r="R388" s="208"/>
      <c r="S388" s="208"/>
    </row>
    <row r="389" spans="2:19" ht="15.75" customHeight="1" x14ac:dyDescent="0.25">
      <c r="B389" s="207"/>
      <c r="P389" s="208"/>
      <c r="Q389" s="208"/>
      <c r="R389" s="208"/>
      <c r="S389" s="208"/>
    </row>
    <row r="390" spans="2:19" ht="15.75" customHeight="1" x14ac:dyDescent="0.25">
      <c r="B390" s="207"/>
      <c r="P390" s="208"/>
      <c r="Q390" s="208"/>
      <c r="R390" s="208"/>
      <c r="S390" s="208"/>
    </row>
    <row r="391" spans="2:19" ht="15.75" customHeight="1" x14ac:dyDescent="0.25">
      <c r="B391" s="207"/>
      <c r="P391" s="208"/>
      <c r="Q391" s="208"/>
      <c r="R391" s="208"/>
      <c r="S391" s="208"/>
    </row>
    <row r="392" spans="2:19" ht="15.75" customHeight="1" x14ac:dyDescent="0.25">
      <c r="B392" s="207"/>
      <c r="P392" s="208"/>
      <c r="Q392" s="208"/>
      <c r="R392" s="208"/>
      <c r="S392" s="208"/>
    </row>
    <row r="393" spans="2:19" ht="15.75" customHeight="1" x14ac:dyDescent="0.25">
      <c r="B393" s="207"/>
      <c r="P393" s="208"/>
      <c r="Q393" s="208"/>
      <c r="R393" s="208"/>
      <c r="S393" s="208"/>
    </row>
    <row r="394" spans="2:19" ht="15.75" customHeight="1" x14ac:dyDescent="0.25">
      <c r="B394" s="207"/>
      <c r="P394" s="208"/>
      <c r="Q394" s="208"/>
      <c r="R394" s="208"/>
      <c r="S394" s="208"/>
    </row>
    <row r="395" spans="2:19" ht="15.75" customHeight="1" x14ac:dyDescent="0.25">
      <c r="B395" s="207"/>
      <c r="P395" s="208"/>
      <c r="Q395" s="208"/>
      <c r="R395" s="208"/>
      <c r="S395" s="208"/>
    </row>
    <row r="396" spans="2:19" ht="15.75" customHeight="1" x14ac:dyDescent="0.25">
      <c r="B396" s="207"/>
      <c r="P396" s="208"/>
      <c r="Q396" s="208"/>
      <c r="R396" s="208"/>
      <c r="S396" s="208"/>
    </row>
    <row r="397" spans="2:19" ht="15.75" customHeight="1" x14ac:dyDescent="0.25">
      <c r="B397" s="207"/>
      <c r="P397" s="208"/>
      <c r="Q397" s="208"/>
      <c r="R397" s="208"/>
      <c r="S397" s="208"/>
    </row>
    <row r="398" spans="2:19" ht="15.75" customHeight="1" x14ac:dyDescent="0.25">
      <c r="B398" s="207"/>
      <c r="P398" s="208"/>
      <c r="Q398" s="208"/>
      <c r="R398" s="208"/>
      <c r="S398" s="208"/>
    </row>
    <row r="399" spans="2:19" ht="15.75" customHeight="1" x14ac:dyDescent="0.25">
      <c r="B399" s="207"/>
      <c r="P399" s="208"/>
      <c r="Q399" s="208"/>
      <c r="R399" s="208"/>
      <c r="S399" s="208"/>
    </row>
    <row r="400" spans="2:19" ht="15.75" customHeight="1" x14ac:dyDescent="0.25">
      <c r="B400" s="207"/>
      <c r="P400" s="208"/>
      <c r="Q400" s="208"/>
      <c r="R400" s="208"/>
      <c r="S400" s="208"/>
    </row>
    <row r="401" spans="2:19" ht="15.75" customHeight="1" x14ac:dyDescent="0.25">
      <c r="B401" s="207"/>
      <c r="P401" s="208"/>
      <c r="Q401" s="208"/>
      <c r="R401" s="208"/>
      <c r="S401" s="208"/>
    </row>
    <row r="402" spans="2:19" ht="15.75" customHeight="1" x14ac:dyDescent="0.25">
      <c r="B402" s="207"/>
      <c r="P402" s="208"/>
      <c r="Q402" s="208"/>
      <c r="R402" s="208"/>
      <c r="S402" s="208"/>
    </row>
    <row r="403" spans="2:19" ht="15.75" customHeight="1" x14ac:dyDescent="0.25">
      <c r="B403" s="207"/>
      <c r="P403" s="208"/>
      <c r="Q403" s="208"/>
      <c r="R403" s="208"/>
      <c r="S403" s="208"/>
    </row>
    <row r="404" spans="2:19" ht="15.75" customHeight="1" x14ac:dyDescent="0.25">
      <c r="B404" s="207"/>
      <c r="P404" s="208"/>
      <c r="Q404" s="208"/>
      <c r="R404" s="208"/>
      <c r="S404" s="208"/>
    </row>
    <row r="405" spans="2:19" ht="15.75" customHeight="1" x14ac:dyDescent="0.25">
      <c r="B405" s="207"/>
      <c r="P405" s="208"/>
      <c r="Q405" s="208"/>
      <c r="R405" s="208"/>
      <c r="S405" s="208"/>
    </row>
    <row r="406" spans="2:19" ht="15.75" customHeight="1" x14ac:dyDescent="0.25">
      <c r="B406" s="207"/>
      <c r="P406" s="208"/>
      <c r="Q406" s="208"/>
      <c r="R406" s="208"/>
      <c r="S406" s="208"/>
    </row>
    <row r="407" spans="2:19" ht="15.75" customHeight="1" x14ac:dyDescent="0.25">
      <c r="B407" s="207"/>
      <c r="P407" s="208"/>
      <c r="Q407" s="208"/>
      <c r="R407" s="208"/>
      <c r="S407" s="208"/>
    </row>
    <row r="408" spans="2:19" ht="15.75" customHeight="1" x14ac:dyDescent="0.25">
      <c r="B408" s="207"/>
      <c r="P408" s="208"/>
      <c r="Q408" s="208"/>
      <c r="R408" s="208"/>
      <c r="S408" s="208"/>
    </row>
    <row r="409" spans="2:19" ht="15.75" customHeight="1" x14ac:dyDescent="0.25">
      <c r="B409" s="207"/>
      <c r="P409" s="208"/>
      <c r="Q409" s="208"/>
      <c r="R409" s="208"/>
      <c r="S409" s="208"/>
    </row>
    <row r="410" spans="2:19" ht="15.75" customHeight="1" x14ac:dyDescent="0.25">
      <c r="B410" s="207"/>
      <c r="P410" s="208"/>
      <c r="Q410" s="208"/>
      <c r="R410" s="208"/>
      <c r="S410" s="208"/>
    </row>
    <row r="411" spans="2:19" ht="15.75" customHeight="1" x14ac:dyDescent="0.25">
      <c r="B411" s="207"/>
      <c r="P411" s="208"/>
      <c r="Q411" s="208"/>
      <c r="R411" s="208"/>
      <c r="S411" s="208"/>
    </row>
    <row r="412" spans="2:19" ht="15.75" customHeight="1" x14ac:dyDescent="0.25">
      <c r="B412" s="207"/>
      <c r="P412" s="208"/>
      <c r="Q412" s="208"/>
      <c r="R412" s="208"/>
      <c r="S412" s="208"/>
    </row>
    <row r="413" spans="2:19" ht="15.75" customHeight="1" x14ac:dyDescent="0.25">
      <c r="B413" s="207"/>
      <c r="P413" s="208"/>
      <c r="Q413" s="208"/>
      <c r="R413" s="208"/>
      <c r="S413" s="208"/>
    </row>
    <row r="414" spans="2:19" ht="15.75" customHeight="1" x14ac:dyDescent="0.25">
      <c r="B414" s="207"/>
      <c r="P414" s="208"/>
      <c r="Q414" s="208"/>
      <c r="R414" s="208"/>
      <c r="S414" s="208"/>
    </row>
    <row r="415" spans="2:19" ht="15.75" customHeight="1" x14ac:dyDescent="0.25">
      <c r="B415" s="207"/>
      <c r="P415" s="208"/>
      <c r="Q415" s="208"/>
      <c r="R415" s="208"/>
      <c r="S415" s="208"/>
    </row>
    <row r="416" spans="2:19" ht="15.75" customHeight="1" x14ac:dyDescent="0.25">
      <c r="B416" s="207"/>
      <c r="P416" s="208"/>
      <c r="Q416" s="208"/>
      <c r="R416" s="208"/>
      <c r="S416" s="208"/>
    </row>
    <row r="417" spans="2:19" ht="15.75" customHeight="1" x14ac:dyDescent="0.25">
      <c r="B417" s="207"/>
      <c r="P417" s="208"/>
      <c r="Q417" s="208"/>
      <c r="R417" s="208"/>
      <c r="S417" s="208"/>
    </row>
    <row r="418" spans="2:19" ht="15.75" customHeight="1" x14ac:dyDescent="0.25">
      <c r="B418" s="207"/>
      <c r="P418" s="208"/>
      <c r="Q418" s="208"/>
      <c r="R418" s="208"/>
      <c r="S418" s="208"/>
    </row>
    <row r="419" spans="2:19" ht="15.75" customHeight="1" x14ac:dyDescent="0.25">
      <c r="B419" s="207"/>
      <c r="P419" s="208"/>
      <c r="Q419" s="208"/>
      <c r="R419" s="208"/>
      <c r="S419" s="208"/>
    </row>
    <row r="420" spans="2:19" ht="15.75" customHeight="1" x14ac:dyDescent="0.25">
      <c r="B420" s="207"/>
      <c r="P420" s="208"/>
      <c r="Q420" s="208"/>
      <c r="R420" s="208"/>
      <c r="S420" s="208"/>
    </row>
    <row r="421" spans="2:19" ht="15.75" customHeight="1" x14ac:dyDescent="0.25">
      <c r="B421" s="207"/>
      <c r="P421" s="208"/>
      <c r="Q421" s="208"/>
      <c r="R421" s="208"/>
      <c r="S421" s="208"/>
    </row>
    <row r="422" spans="2:19" ht="15.75" customHeight="1" x14ac:dyDescent="0.25">
      <c r="B422" s="207"/>
      <c r="P422" s="208"/>
      <c r="Q422" s="208"/>
      <c r="R422" s="208"/>
      <c r="S422" s="208"/>
    </row>
    <row r="423" spans="2:19" ht="15.75" customHeight="1" x14ac:dyDescent="0.25">
      <c r="B423" s="207"/>
      <c r="P423" s="208"/>
      <c r="Q423" s="208"/>
      <c r="R423" s="208"/>
      <c r="S423" s="208"/>
    </row>
    <row r="424" spans="2:19" ht="15.75" customHeight="1" x14ac:dyDescent="0.25">
      <c r="B424" s="207"/>
      <c r="P424" s="208"/>
      <c r="Q424" s="208"/>
      <c r="R424" s="208"/>
      <c r="S424" s="208"/>
    </row>
    <row r="425" spans="2:19" ht="15.75" customHeight="1" x14ac:dyDescent="0.25">
      <c r="B425" s="207"/>
      <c r="P425" s="208"/>
      <c r="Q425" s="208"/>
      <c r="R425" s="208"/>
      <c r="S425" s="208"/>
    </row>
    <row r="426" spans="2:19" ht="15.75" customHeight="1" x14ac:dyDescent="0.25">
      <c r="B426" s="207"/>
      <c r="P426" s="208"/>
      <c r="Q426" s="208"/>
      <c r="R426" s="208"/>
      <c r="S426" s="208"/>
    </row>
    <row r="427" spans="2:19" ht="15.75" customHeight="1" x14ac:dyDescent="0.25">
      <c r="B427" s="207"/>
      <c r="P427" s="208"/>
      <c r="Q427" s="208"/>
      <c r="R427" s="208"/>
      <c r="S427" s="208"/>
    </row>
    <row r="428" spans="2:19" ht="15.75" customHeight="1" x14ac:dyDescent="0.25">
      <c r="B428" s="207"/>
      <c r="P428" s="208"/>
      <c r="Q428" s="208"/>
      <c r="R428" s="208"/>
      <c r="S428" s="208"/>
    </row>
    <row r="429" spans="2:19" ht="15.75" customHeight="1" x14ac:dyDescent="0.25">
      <c r="B429" s="207"/>
      <c r="P429" s="208"/>
      <c r="Q429" s="208"/>
      <c r="R429" s="208"/>
      <c r="S429" s="208"/>
    </row>
    <row r="430" spans="2:19" ht="15.75" customHeight="1" x14ac:dyDescent="0.25">
      <c r="B430" s="207"/>
      <c r="P430" s="208"/>
      <c r="Q430" s="208"/>
      <c r="R430" s="208"/>
      <c r="S430" s="208"/>
    </row>
    <row r="431" spans="2:19" ht="15.75" customHeight="1" x14ac:dyDescent="0.25">
      <c r="B431" s="207"/>
      <c r="P431" s="208"/>
      <c r="Q431" s="208"/>
      <c r="R431" s="208"/>
      <c r="S431" s="208"/>
    </row>
    <row r="432" spans="2:19" ht="15.75" customHeight="1" x14ac:dyDescent="0.25">
      <c r="B432" s="207"/>
      <c r="P432" s="208"/>
      <c r="Q432" s="208"/>
      <c r="R432" s="208"/>
      <c r="S432" s="208"/>
    </row>
    <row r="433" spans="2:19" ht="15.75" customHeight="1" x14ac:dyDescent="0.25">
      <c r="B433" s="207"/>
      <c r="P433" s="208"/>
      <c r="Q433" s="208"/>
      <c r="R433" s="208"/>
      <c r="S433" s="208"/>
    </row>
    <row r="434" spans="2:19" ht="15.75" customHeight="1" x14ac:dyDescent="0.25">
      <c r="B434" s="207"/>
      <c r="P434" s="208"/>
      <c r="Q434" s="208"/>
      <c r="R434" s="208"/>
      <c r="S434" s="208"/>
    </row>
    <row r="435" spans="2:19" ht="15.75" customHeight="1" x14ac:dyDescent="0.25">
      <c r="B435" s="207"/>
      <c r="P435" s="208"/>
      <c r="Q435" s="208"/>
      <c r="R435" s="208"/>
      <c r="S435" s="208"/>
    </row>
    <row r="436" spans="2:19" ht="15.75" customHeight="1" x14ac:dyDescent="0.25">
      <c r="B436" s="207"/>
      <c r="P436" s="208"/>
      <c r="Q436" s="208"/>
      <c r="R436" s="208"/>
      <c r="S436" s="208"/>
    </row>
    <row r="437" spans="2:19" ht="15.75" customHeight="1" x14ac:dyDescent="0.25">
      <c r="B437" s="207"/>
      <c r="P437" s="208"/>
      <c r="Q437" s="208"/>
      <c r="R437" s="208"/>
      <c r="S437" s="208"/>
    </row>
    <row r="438" spans="2:19" ht="15.75" customHeight="1" x14ac:dyDescent="0.25">
      <c r="B438" s="207"/>
      <c r="P438" s="208"/>
      <c r="Q438" s="208"/>
      <c r="R438" s="208"/>
      <c r="S438" s="208"/>
    </row>
    <row r="439" spans="2:19" ht="15.75" customHeight="1" x14ac:dyDescent="0.25">
      <c r="B439" s="207"/>
      <c r="P439" s="208"/>
      <c r="Q439" s="208"/>
      <c r="R439" s="208"/>
      <c r="S439" s="208"/>
    </row>
    <row r="440" spans="2:19" ht="15.75" customHeight="1" x14ac:dyDescent="0.25">
      <c r="B440" s="207"/>
      <c r="P440" s="208"/>
      <c r="Q440" s="208"/>
      <c r="R440" s="208"/>
      <c r="S440" s="208"/>
    </row>
    <row r="441" spans="2:19" ht="15.75" customHeight="1" x14ac:dyDescent="0.25">
      <c r="B441" s="207"/>
      <c r="P441" s="208"/>
      <c r="Q441" s="208"/>
      <c r="R441" s="208"/>
      <c r="S441" s="208"/>
    </row>
    <row r="442" spans="2:19" ht="15.75" customHeight="1" x14ac:dyDescent="0.25">
      <c r="B442" s="207"/>
      <c r="P442" s="208"/>
      <c r="Q442" s="208"/>
      <c r="R442" s="208"/>
      <c r="S442" s="208"/>
    </row>
    <row r="443" spans="2:19" ht="15.75" customHeight="1" x14ac:dyDescent="0.25">
      <c r="B443" s="207"/>
      <c r="P443" s="208"/>
      <c r="Q443" s="208"/>
      <c r="R443" s="208"/>
      <c r="S443" s="208"/>
    </row>
    <row r="444" spans="2:19" ht="15.75" customHeight="1" x14ac:dyDescent="0.25">
      <c r="B444" s="207"/>
      <c r="P444" s="208"/>
      <c r="Q444" s="208"/>
      <c r="R444" s="208"/>
      <c r="S444" s="208"/>
    </row>
    <row r="445" spans="2:19" ht="15.75" customHeight="1" x14ac:dyDescent="0.25">
      <c r="B445" s="207"/>
      <c r="P445" s="208"/>
      <c r="Q445" s="208"/>
      <c r="R445" s="208"/>
      <c r="S445" s="208"/>
    </row>
    <row r="446" spans="2:19" ht="15.75" customHeight="1" x14ac:dyDescent="0.25">
      <c r="B446" s="207"/>
      <c r="P446" s="208"/>
      <c r="Q446" s="208"/>
      <c r="R446" s="208"/>
      <c r="S446" s="208"/>
    </row>
    <row r="447" spans="2:19" ht="15.75" customHeight="1" x14ac:dyDescent="0.25">
      <c r="B447" s="207"/>
      <c r="P447" s="208"/>
      <c r="Q447" s="208"/>
      <c r="R447" s="208"/>
      <c r="S447" s="208"/>
    </row>
    <row r="448" spans="2:19" ht="15.75" customHeight="1" x14ac:dyDescent="0.25">
      <c r="B448" s="207"/>
      <c r="P448" s="208"/>
      <c r="Q448" s="208"/>
      <c r="R448" s="208"/>
      <c r="S448" s="208"/>
    </row>
    <row r="449" spans="2:19" ht="15.75" customHeight="1" x14ac:dyDescent="0.25">
      <c r="B449" s="207"/>
      <c r="P449" s="208"/>
      <c r="Q449" s="208"/>
      <c r="R449" s="208"/>
      <c r="S449" s="208"/>
    </row>
    <row r="450" spans="2:19" ht="15.75" customHeight="1" x14ac:dyDescent="0.25">
      <c r="B450" s="207"/>
      <c r="P450" s="208"/>
      <c r="Q450" s="208"/>
      <c r="R450" s="208"/>
      <c r="S450" s="208"/>
    </row>
    <row r="451" spans="2:19" ht="15.75" customHeight="1" x14ac:dyDescent="0.25">
      <c r="B451" s="207"/>
      <c r="P451" s="208"/>
      <c r="Q451" s="208"/>
      <c r="R451" s="208"/>
      <c r="S451" s="208"/>
    </row>
    <row r="452" spans="2:19" ht="15.75" customHeight="1" x14ac:dyDescent="0.25">
      <c r="B452" s="207"/>
      <c r="P452" s="208"/>
      <c r="Q452" s="208"/>
      <c r="R452" s="208"/>
      <c r="S452" s="208"/>
    </row>
    <row r="453" spans="2:19" ht="15.75" customHeight="1" x14ac:dyDescent="0.25">
      <c r="B453" s="207"/>
      <c r="P453" s="208"/>
      <c r="Q453" s="208"/>
      <c r="R453" s="208"/>
      <c r="S453" s="208"/>
    </row>
    <row r="454" spans="2:19" ht="15.75" customHeight="1" x14ac:dyDescent="0.25">
      <c r="B454" s="207"/>
      <c r="P454" s="208"/>
      <c r="Q454" s="208"/>
      <c r="R454" s="208"/>
      <c r="S454" s="208"/>
    </row>
    <row r="455" spans="2:19" ht="15.75" customHeight="1" x14ac:dyDescent="0.25">
      <c r="B455" s="207"/>
      <c r="P455" s="208"/>
      <c r="Q455" s="208"/>
      <c r="R455" s="208"/>
      <c r="S455" s="208"/>
    </row>
    <row r="456" spans="2:19" ht="15.75" customHeight="1" x14ac:dyDescent="0.25">
      <c r="B456" s="207"/>
      <c r="P456" s="208"/>
      <c r="Q456" s="208"/>
      <c r="R456" s="208"/>
      <c r="S456" s="208"/>
    </row>
    <row r="457" spans="2:19" ht="15.75" customHeight="1" x14ac:dyDescent="0.25">
      <c r="B457" s="207"/>
      <c r="P457" s="208"/>
      <c r="Q457" s="208"/>
      <c r="R457" s="208"/>
      <c r="S457" s="208"/>
    </row>
    <row r="458" spans="2:19" ht="15.75" customHeight="1" x14ac:dyDescent="0.25">
      <c r="B458" s="207"/>
      <c r="P458" s="208"/>
      <c r="Q458" s="208"/>
      <c r="R458" s="208"/>
      <c r="S458" s="208"/>
    </row>
    <row r="459" spans="2:19" ht="15.75" customHeight="1" x14ac:dyDescent="0.25">
      <c r="B459" s="207"/>
      <c r="P459" s="208"/>
      <c r="Q459" s="208"/>
      <c r="R459" s="208"/>
      <c r="S459" s="208"/>
    </row>
    <row r="460" spans="2:19" ht="15.75" customHeight="1" x14ac:dyDescent="0.25">
      <c r="B460" s="207"/>
      <c r="P460" s="208"/>
      <c r="Q460" s="208"/>
      <c r="R460" s="208"/>
      <c r="S460" s="208"/>
    </row>
    <row r="461" spans="2:19" ht="15.75" customHeight="1" x14ac:dyDescent="0.25">
      <c r="B461" s="207"/>
      <c r="P461" s="208"/>
      <c r="Q461" s="208"/>
      <c r="R461" s="208"/>
      <c r="S461" s="208"/>
    </row>
    <row r="462" spans="2:19" ht="15.75" customHeight="1" x14ac:dyDescent="0.25">
      <c r="B462" s="207"/>
      <c r="P462" s="208"/>
      <c r="Q462" s="208"/>
      <c r="R462" s="208"/>
      <c r="S462" s="208"/>
    </row>
    <row r="463" spans="2:19" ht="15.75" customHeight="1" x14ac:dyDescent="0.25">
      <c r="B463" s="207"/>
      <c r="P463" s="208"/>
      <c r="Q463" s="208"/>
      <c r="R463" s="208"/>
      <c r="S463" s="208"/>
    </row>
    <row r="464" spans="2:19" ht="15.75" customHeight="1" x14ac:dyDescent="0.25">
      <c r="B464" s="207"/>
      <c r="P464" s="208"/>
      <c r="Q464" s="208"/>
      <c r="R464" s="208"/>
      <c r="S464" s="208"/>
    </row>
    <row r="465" spans="2:19" ht="15.75" customHeight="1" x14ac:dyDescent="0.25">
      <c r="B465" s="207"/>
      <c r="P465" s="208"/>
      <c r="Q465" s="208"/>
      <c r="R465" s="208"/>
      <c r="S465" s="208"/>
    </row>
    <row r="466" spans="2:19" ht="15.75" customHeight="1" x14ac:dyDescent="0.25">
      <c r="B466" s="207"/>
      <c r="P466" s="208"/>
      <c r="Q466" s="208"/>
      <c r="R466" s="208"/>
      <c r="S466" s="208"/>
    </row>
    <row r="467" spans="2:19" ht="15.75" customHeight="1" x14ac:dyDescent="0.25">
      <c r="B467" s="207"/>
      <c r="P467" s="208"/>
      <c r="Q467" s="208"/>
      <c r="R467" s="208"/>
      <c r="S467" s="208"/>
    </row>
    <row r="468" spans="2:19" ht="15.75" customHeight="1" x14ac:dyDescent="0.25">
      <c r="B468" s="207"/>
      <c r="P468" s="208"/>
      <c r="Q468" s="208"/>
      <c r="R468" s="208"/>
      <c r="S468" s="208"/>
    </row>
    <row r="469" spans="2:19" ht="15.75" customHeight="1" x14ac:dyDescent="0.25">
      <c r="B469" s="207"/>
      <c r="P469" s="208"/>
      <c r="Q469" s="208"/>
      <c r="R469" s="208"/>
      <c r="S469" s="208"/>
    </row>
    <row r="470" spans="2:19" ht="15.75" customHeight="1" x14ac:dyDescent="0.25">
      <c r="B470" s="207"/>
      <c r="P470" s="208"/>
      <c r="Q470" s="208"/>
      <c r="R470" s="208"/>
      <c r="S470" s="208"/>
    </row>
    <row r="471" spans="2:19" ht="15.75" customHeight="1" x14ac:dyDescent="0.25">
      <c r="B471" s="207"/>
      <c r="P471" s="208"/>
      <c r="Q471" s="208"/>
      <c r="R471" s="208"/>
      <c r="S471" s="208"/>
    </row>
    <row r="472" spans="2:19" ht="15.75" customHeight="1" x14ac:dyDescent="0.25">
      <c r="B472" s="207"/>
      <c r="P472" s="208"/>
      <c r="Q472" s="208"/>
      <c r="R472" s="208"/>
      <c r="S472" s="208"/>
    </row>
    <row r="473" spans="2:19" ht="15.75" customHeight="1" x14ac:dyDescent="0.25">
      <c r="B473" s="207"/>
      <c r="P473" s="208"/>
      <c r="Q473" s="208"/>
      <c r="R473" s="208"/>
      <c r="S473" s="208"/>
    </row>
    <row r="474" spans="2:19" ht="15.75" customHeight="1" x14ac:dyDescent="0.25">
      <c r="B474" s="207"/>
      <c r="P474" s="208"/>
      <c r="Q474" s="208"/>
      <c r="R474" s="208"/>
      <c r="S474" s="208"/>
    </row>
    <row r="475" spans="2:19" ht="15.75" customHeight="1" x14ac:dyDescent="0.25">
      <c r="B475" s="207"/>
      <c r="P475" s="208"/>
      <c r="Q475" s="208"/>
      <c r="R475" s="208"/>
      <c r="S475" s="208"/>
    </row>
    <row r="476" spans="2:19" ht="15.75" customHeight="1" x14ac:dyDescent="0.25">
      <c r="B476" s="207"/>
      <c r="P476" s="208"/>
      <c r="Q476" s="208"/>
      <c r="R476" s="208"/>
      <c r="S476" s="208"/>
    </row>
    <row r="477" spans="2:19" ht="15.75" customHeight="1" x14ac:dyDescent="0.25">
      <c r="B477" s="207"/>
      <c r="P477" s="208"/>
      <c r="Q477" s="208"/>
      <c r="R477" s="208"/>
      <c r="S477" s="208"/>
    </row>
    <row r="478" spans="2:19" ht="15.75" customHeight="1" x14ac:dyDescent="0.25">
      <c r="B478" s="207"/>
      <c r="P478" s="208"/>
      <c r="Q478" s="208"/>
      <c r="R478" s="208"/>
      <c r="S478" s="208"/>
    </row>
    <row r="479" spans="2:19" ht="15.75" customHeight="1" x14ac:dyDescent="0.25">
      <c r="B479" s="207"/>
      <c r="P479" s="208"/>
      <c r="Q479" s="208"/>
      <c r="R479" s="208"/>
      <c r="S479" s="208"/>
    </row>
    <row r="480" spans="2:19" ht="15.75" customHeight="1" x14ac:dyDescent="0.25">
      <c r="B480" s="207"/>
      <c r="P480" s="208"/>
      <c r="Q480" s="208"/>
      <c r="R480" s="208"/>
      <c r="S480" s="208"/>
    </row>
    <row r="481" spans="2:19" ht="15.75" customHeight="1" x14ac:dyDescent="0.25">
      <c r="B481" s="207"/>
      <c r="P481" s="208"/>
      <c r="Q481" s="208"/>
      <c r="R481" s="208"/>
      <c r="S481" s="208"/>
    </row>
    <row r="482" spans="2:19" ht="15.75" customHeight="1" x14ac:dyDescent="0.25">
      <c r="B482" s="207"/>
      <c r="P482" s="208"/>
      <c r="Q482" s="208"/>
      <c r="R482" s="208"/>
      <c r="S482" s="208"/>
    </row>
    <row r="483" spans="2:19" ht="15.75" customHeight="1" x14ac:dyDescent="0.25">
      <c r="B483" s="207"/>
      <c r="P483" s="208"/>
      <c r="Q483" s="208"/>
      <c r="R483" s="208"/>
      <c r="S483" s="208"/>
    </row>
    <row r="484" spans="2:19" ht="15.75" customHeight="1" x14ac:dyDescent="0.25">
      <c r="B484" s="207"/>
      <c r="P484" s="208"/>
      <c r="Q484" s="208"/>
      <c r="R484" s="208"/>
      <c r="S484" s="208"/>
    </row>
    <row r="485" spans="2:19" ht="15.75" customHeight="1" x14ac:dyDescent="0.25">
      <c r="B485" s="207"/>
      <c r="P485" s="208"/>
      <c r="Q485" s="208"/>
      <c r="R485" s="208"/>
      <c r="S485" s="208"/>
    </row>
    <row r="486" spans="2:19" ht="15.75" customHeight="1" x14ac:dyDescent="0.25">
      <c r="B486" s="207"/>
      <c r="P486" s="208"/>
      <c r="Q486" s="208"/>
      <c r="R486" s="208"/>
      <c r="S486" s="208"/>
    </row>
    <row r="487" spans="2:19" ht="15.75" customHeight="1" x14ac:dyDescent="0.25">
      <c r="B487" s="207"/>
      <c r="P487" s="208"/>
      <c r="Q487" s="208"/>
      <c r="R487" s="208"/>
      <c r="S487" s="208"/>
    </row>
    <row r="488" spans="2:19" ht="15.75" customHeight="1" x14ac:dyDescent="0.25">
      <c r="B488" s="207"/>
      <c r="P488" s="208"/>
      <c r="Q488" s="208"/>
      <c r="R488" s="208"/>
      <c r="S488" s="208"/>
    </row>
    <row r="489" spans="2:19" ht="15.75" customHeight="1" x14ac:dyDescent="0.25">
      <c r="B489" s="207"/>
      <c r="P489" s="208"/>
      <c r="Q489" s="208"/>
      <c r="R489" s="208"/>
      <c r="S489" s="208"/>
    </row>
    <row r="490" spans="2:19" ht="15.75" customHeight="1" x14ac:dyDescent="0.25">
      <c r="B490" s="207"/>
      <c r="P490" s="208"/>
      <c r="Q490" s="208"/>
      <c r="R490" s="208"/>
      <c r="S490" s="208"/>
    </row>
    <row r="491" spans="2:19" ht="15.75" customHeight="1" x14ac:dyDescent="0.25">
      <c r="B491" s="207"/>
      <c r="P491" s="208"/>
      <c r="Q491" s="208"/>
      <c r="R491" s="208"/>
      <c r="S491" s="208"/>
    </row>
    <row r="492" spans="2:19" ht="15.75" customHeight="1" x14ac:dyDescent="0.25">
      <c r="B492" s="207"/>
      <c r="P492" s="208"/>
      <c r="Q492" s="208"/>
      <c r="R492" s="208"/>
      <c r="S492" s="208"/>
    </row>
    <row r="493" spans="2:19" ht="15.75" customHeight="1" x14ac:dyDescent="0.25">
      <c r="B493" s="207"/>
      <c r="P493" s="208"/>
      <c r="Q493" s="208"/>
      <c r="R493" s="208"/>
      <c r="S493" s="208"/>
    </row>
    <row r="494" spans="2:19" ht="15.75" customHeight="1" x14ac:dyDescent="0.25">
      <c r="B494" s="207"/>
      <c r="P494" s="208"/>
      <c r="Q494" s="208"/>
      <c r="R494" s="208"/>
      <c r="S494" s="208"/>
    </row>
    <row r="495" spans="2:19" ht="15.75" customHeight="1" x14ac:dyDescent="0.25">
      <c r="B495" s="207"/>
      <c r="P495" s="208"/>
      <c r="Q495" s="208"/>
      <c r="R495" s="208"/>
      <c r="S495" s="208"/>
    </row>
    <row r="496" spans="2:19" ht="15.75" customHeight="1" x14ac:dyDescent="0.25">
      <c r="B496" s="207"/>
      <c r="P496" s="208"/>
      <c r="Q496" s="208"/>
      <c r="R496" s="208"/>
      <c r="S496" s="208"/>
    </row>
    <row r="497" spans="2:19" ht="15.75" customHeight="1" x14ac:dyDescent="0.25">
      <c r="B497" s="207"/>
      <c r="P497" s="208"/>
      <c r="Q497" s="208"/>
      <c r="R497" s="208"/>
      <c r="S497" s="208"/>
    </row>
    <row r="498" spans="2:19" ht="15.75" customHeight="1" x14ac:dyDescent="0.25">
      <c r="B498" s="207"/>
      <c r="P498" s="208"/>
      <c r="Q498" s="208"/>
      <c r="R498" s="208"/>
      <c r="S498" s="208"/>
    </row>
    <row r="499" spans="2:19" ht="15.75" customHeight="1" x14ac:dyDescent="0.25">
      <c r="B499" s="207"/>
      <c r="P499" s="208"/>
      <c r="Q499" s="208"/>
      <c r="R499" s="208"/>
      <c r="S499" s="208"/>
    </row>
    <row r="500" spans="2:19" ht="15.75" customHeight="1" x14ac:dyDescent="0.25">
      <c r="B500" s="207"/>
      <c r="P500" s="208"/>
      <c r="Q500" s="208"/>
      <c r="R500" s="208"/>
      <c r="S500" s="208"/>
    </row>
    <row r="501" spans="2:19" ht="15.75" customHeight="1" x14ac:dyDescent="0.25">
      <c r="B501" s="207"/>
      <c r="P501" s="208"/>
      <c r="Q501" s="208"/>
      <c r="R501" s="208"/>
      <c r="S501" s="208"/>
    </row>
    <row r="502" spans="2:19" ht="15.75" customHeight="1" x14ac:dyDescent="0.25">
      <c r="B502" s="207"/>
      <c r="P502" s="208"/>
      <c r="Q502" s="208"/>
      <c r="R502" s="208"/>
      <c r="S502" s="208"/>
    </row>
    <row r="503" spans="2:19" ht="15.75" customHeight="1" x14ac:dyDescent="0.25">
      <c r="B503" s="207"/>
      <c r="P503" s="208"/>
      <c r="Q503" s="208"/>
      <c r="R503" s="208"/>
      <c r="S503" s="208"/>
    </row>
    <row r="504" spans="2:19" ht="15.75" customHeight="1" x14ac:dyDescent="0.25">
      <c r="B504" s="207"/>
      <c r="P504" s="208"/>
      <c r="Q504" s="208"/>
      <c r="R504" s="208"/>
      <c r="S504" s="208"/>
    </row>
    <row r="505" spans="2:19" ht="15.75" customHeight="1" x14ac:dyDescent="0.25">
      <c r="B505" s="207"/>
      <c r="P505" s="208"/>
      <c r="Q505" s="208"/>
      <c r="R505" s="208"/>
      <c r="S505" s="208"/>
    </row>
    <row r="506" spans="2:19" ht="15.75" customHeight="1" x14ac:dyDescent="0.25">
      <c r="B506" s="207"/>
      <c r="P506" s="208"/>
      <c r="Q506" s="208"/>
      <c r="R506" s="208"/>
      <c r="S506" s="208"/>
    </row>
    <row r="507" spans="2:19" ht="15.75" customHeight="1" x14ac:dyDescent="0.25">
      <c r="B507" s="207"/>
      <c r="P507" s="208"/>
      <c r="Q507" s="208"/>
      <c r="R507" s="208"/>
      <c r="S507" s="208"/>
    </row>
    <row r="508" spans="2:19" ht="15.75" customHeight="1" x14ac:dyDescent="0.25">
      <c r="B508" s="207"/>
      <c r="P508" s="208"/>
      <c r="Q508" s="208"/>
      <c r="R508" s="208"/>
      <c r="S508" s="208"/>
    </row>
    <row r="509" spans="2:19" ht="15.75" customHeight="1" x14ac:dyDescent="0.25">
      <c r="B509" s="207"/>
      <c r="P509" s="208"/>
      <c r="Q509" s="208"/>
      <c r="R509" s="208"/>
      <c r="S509" s="208"/>
    </row>
    <row r="510" spans="2:19" ht="15.75" customHeight="1" x14ac:dyDescent="0.25">
      <c r="B510" s="207"/>
      <c r="P510" s="208"/>
      <c r="Q510" s="208"/>
      <c r="R510" s="208"/>
      <c r="S510" s="208"/>
    </row>
    <row r="511" spans="2:19" ht="15.75" customHeight="1" x14ac:dyDescent="0.25">
      <c r="B511" s="207"/>
      <c r="P511" s="208"/>
      <c r="Q511" s="208"/>
      <c r="R511" s="208"/>
      <c r="S511" s="208"/>
    </row>
    <row r="512" spans="2:19" ht="15.75" customHeight="1" x14ac:dyDescent="0.25">
      <c r="B512" s="207"/>
      <c r="P512" s="208"/>
      <c r="Q512" s="208"/>
      <c r="R512" s="208"/>
      <c r="S512" s="208"/>
    </row>
    <row r="513" spans="2:19" ht="15.75" customHeight="1" x14ac:dyDescent="0.25">
      <c r="B513" s="207"/>
      <c r="P513" s="208"/>
      <c r="Q513" s="208"/>
      <c r="R513" s="208"/>
      <c r="S513" s="208"/>
    </row>
    <row r="514" spans="2:19" ht="15.75" customHeight="1" x14ac:dyDescent="0.25">
      <c r="B514" s="207"/>
      <c r="P514" s="208"/>
      <c r="Q514" s="208"/>
      <c r="R514" s="208"/>
      <c r="S514" s="208"/>
    </row>
    <row r="515" spans="2:19" ht="15.75" customHeight="1" x14ac:dyDescent="0.25">
      <c r="B515" s="207"/>
      <c r="P515" s="208"/>
      <c r="Q515" s="208"/>
      <c r="R515" s="208"/>
      <c r="S515" s="208"/>
    </row>
    <row r="516" spans="2:19" ht="15.75" customHeight="1" x14ac:dyDescent="0.25">
      <c r="B516" s="207"/>
      <c r="P516" s="208"/>
      <c r="Q516" s="208"/>
      <c r="R516" s="208"/>
      <c r="S516" s="208"/>
    </row>
    <row r="517" spans="2:19" ht="15.75" customHeight="1" x14ac:dyDescent="0.25">
      <c r="B517" s="207"/>
      <c r="P517" s="208"/>
      <c r="Q517" s="208"/>
      <c r="R517" s="208"/>
      <c r="S517" s="208"/>
    </row>
    <row r="518" spans="2:19" ht="15.75" customHeight="1" x14ac:dyDescent="0.25">
      <c r="B518" s="207"/>
      <c r="P518" s="208"/>
      <c r="Q518" s="208"/>
      <c r="R518" s="208"/>
      <c r="S518" s="208"/>
    </row>
    <row r="519" spans="2:19" ht="15.75" customHeight="1" x14ac:dyDescent="0.25">
      <c r="B519" s="207"/>
      <c r="P519" s="208"/>
      <c r="Q519" s="208"/>
      <c r="R519" s="208"/>
      <c r="S519" s="208"/>
    </row>
    <row r="520" spans="2:19" ht="15.75" customHeight="1" x14ac:dyDescent="0.25">
      <c r="B520" s="207"/>
      <c r="P520" s="208"/>
      <c r="Q520" s="208"/>
      <c r="R520" s="208"/>
      <c r="S520" s="208"/>
    </row>
    <row r="521" spans="2:19" ht="15.75" customHeight="1" x14ac:dyDescent="0.25">
      <c r="B521" s="207"/>
      <c r="P521" s="208"/>
      <c r="Q521" s="208"/>
      <c r="R521" s="208"/>
      <c r="S521" s="208"/>
    </row>
    <row r="522" spans="2:19" ht="15.75" customHeight="1" x14ac:dyDescent="0.25">
      <c r="B522" s="207"/>
      <c r="P522" s="208"/>
      <c r="Q522" s="208"/>
      <c r="R522" s="208"/>
      <c r="S522" s="208"/>
    </row>
    <row r="523" spans="2:19" ht="15.75" customHeight="1" x14ac:dyDescent="0.25">
      <c r="B523" s="207"/>
      <c r="P523" s="208"/>
      <c r="Q523" s="208"/>
      <c r="R523" s="208"/>
      <c r="S523" s="208"/>
    </row>
    <row r="524" spans="2:19" ht="15.75" customHeight="1" x14ac:dyDescent="0.25">
      <c r="B524" s="207"/>
      <c r="P524" s="208"/>
      <c r="Q524" s="208"/>
      <c r="R524" s="208"/>
      <c r="S524" s="208"/>
    </row>
    <row r="525" spans="2:19" ht="15.75" customHeight="1" x14ac:dyDescent="0.25">
      <c r="B525" s="207"/>
      <c r="P525" s="208"/>
      <c r="Q525" s="208"/>
      <c r="R525" s="208"/>
      <c r="S525" s="208"/>
    </row>
    <row r="526" spans="2:19" ht="15.75" customHeight="1" x14ac:dyDescent="0.25">
      <c r="B526" s="207"/>
      <c r="P526" s="208"/>
      <c r="Q526" s="208"/>
      <c r="R526" s="208"/>
      <c r="S526" s="208"/>
    </row>
    <row r="527" spans="2:19" ht="15.75" customHeight="1" x14ac:dyDescent="0.25">
      <c r="B527" s="207"/>
      <c r="P527" s="208"/>
      <c r="Q527" s="208"/>
      <c r="R527" s="208"/>
      <c r="S527" s="208"/>
    </row>
    <row r="528" spans="2:19" ht="15.75" customHeight="1" x14ac:dyDescent="0.25">
      <c r="B528" s="207"/>
      <c r="P528" s="208"/>
      <c r="Q528" s="208"/>
      <c r="R528" s="208"/>
      <c r="S528" s="208"/>
    </row>
    <row r="529" spans="2:19" ht="15.75" customHeight="1" x14ac:dyDescent="0.25">
      <c r="B529" s="207"/>
      <c r="P529" s="208"/>
      <c r="Q529" s="208"/>
      <c r="R529" s="208"/>
      <c r="S529" s="208"/>
    </row>
    <row r="530" spans="2:19" ht="15.75" customHeight="1" x14ac:dyDescent="0.25">
      <c r="B530" s="207"/>
      <c r="P530" s="208"/>
      <c r="Q530" s="208"/>
      <c r="R530" s="208"/>
      <c r="S530" s="208"/>
    </row>
    <row r="531" spans="2:19" ht="15.75" customHeight="1" x14ac:dyDescent="0.25">
      <c r="B531" s="207"/>
      <c r="P531" s="208"/>
      <c r="Q531" s="208"/>
      <c r="R531" s="208"/>
      <c r="S531" s="208"/>
    </row>
    <row r="532" spans="2:19" ht="15.75" customHeight="1" x14ac:dyDescent="0.25">
      <c r="B532" s="207"/>
      <c r="P532" s="208"/>
      <c r="Q532" s="208"/>
      <c r="R532" s="208"/>
      <c r="S532" s="208"/>
    </row>
    <row r="533" spans="2:19" ht="15.75" customHeight="1" x14ac:dyDescent="0.25">
      <c r="B533" s="207"/>
      <c r="P533" s="208"/>
      <c r="Q533" s="208"/>
      <c r="R533" s="208"/>
      <c r="S533" s="208"/>
    </row>
    <row r="534" spans="2:19" ht="15.75" customHeight="1" x14ac:dyDescent="0.25">
      <c r="B534" s="207"/>
      <c r="P534" s="208"/>
      <c r="Q534" s="208"/>
      <c r="R534" s="208"/>
      <c r="S534" s="208"/>
    </row>
    <row r="535" spans="2:19" ht="15.75" customHeight="1" x14ac:dyDescent="0.25">
      <c r="B535" s="207"/>
      <c r="P535" s="208"/>
      <c r="Q535" s="208"/>
      <c r="R535" s="208"/>
      <c r="S535" s="208"/>
    </row>
    <row r="536" spans="2:19" ht="15.75" customHeight="1" x14ac:dyDescent="0.25">
      <c r="B536" s="207"/>
      <c r="P536" s="208"/>
      <c r="Q536" s="208"/>
      <c r="R536" s="208"/>
      <c r="S536" s="208"/>
    </row>
    <row r="537" spans="2:19" ht="15.75" customHeight="1" x14ac:dyDescent="0.25">
      <c r="B537" s="207"/>
      <c r="P537" s="208"/>
      <c r="Q537" s="208"/>
      <c r="R537" s="208"/>
      <c r="S537" s="208"/>
    </row>
    <row r="538" spans="2:19" ht="15.75" customHeight="1" x14ac:dyDescent="0.25">
      <c r="B538" s="207"/>
      <c r="P538" s="208"/>
      <c r="Q538" s="208"/>
      <c r="R538" s="208"/>
      <c r="S538" s="208"/>
    </row>
    <row r="539" spans="2:19" ht="15.75" customHeight="1" x14ac:dyDescent="0.25">
      <c r="B539" s="207"/>
      <c r="P539" s="208"/>
      <c r="Q539" s="208"/>
      <c r="R539" s="208"/>
      <c r="S539" s="208"/>
    </row>
    <row r="540" spans="2:19" ht="15.75" customHeight="1" x14ac:dyDescent="0.25">
      <c r="B540" s="207"/>
      <c r="P540" s="208"/>
      <c r="Q540" s="208"/>
      <c r="R540" s="208"/>
      <c r="S540" s="208"/>
    </row>
    <row r="541" spans="2:19" ht="15.75" customHeight="1" x14ac:dyDescent="0.25">
      <c r="B541" s="207"/>
      <c r="P541" s="208"/>
      <c r="Q541" s="208"/>
      <c r="R541" s="208"/>
      <c r="S541" s="208"/>
    </row>
    <row r="542" spans="2:19" ht="15.75" customHeight="1" x14ac:dyDescent="0.25">
      <c r="B542" s="207"/>
      <c r="P542" s="208"/>
      <c r="Q542" s="208"/>
      <c r="R542" s="208"/>
      <c r="S542" s="208"/>
    </row>
    <row r="543" spans="2:19" ht="15.75" customHeight="1" x14ac:dyDescent="0.25">
      <c r="B543" s="207"/>
      <c r="P543" s="208"/>
      <c r="Q543" s="208"/>
      <c r="R543" s="208"/>
      <c r="S543" s="208"/>
    </row>
    <row r="544" spans="2:19" ht="15.75" customHeight="1" x14ac:dyDescent="0.25">
      <c r="B544" s="207"/>
      <c r="P544" s="208"/>
      <c r="Q544" s="208"/>
      <c r="R544" s="208"/>
      <c r="S544" s="208"/>
    </row>
    <row r="545" spans="2:19" ht="15.75" customHeight="1" x14ac:dyDescent="0.25">
      <c r="B545" s="207"/>
      <c r="P545" s="208"/>
      <c r="Q545" s="208"/>
      <c r="R545" s="208"/>
      <c r="S545" s="208"/>
    </row>
    <row r="546" spans="2:19" ht="15.75" customHeight="1" x14ac:dyDescent="0.25">
      <c r="B546" s="207"/>
      <c r="P546" s="208"/>
      <c r="Q546" s="208"/>
      <c r="R546" s="208"/>
      <c r="S546" s="208"/>
    </row>
    <row r="547" spans="2:19" ht="15.75" customHeight="1" x14ac:dyDescent="0.25">
      <c r="B547" s="207"/>
      <c r="P547" s="208"/>
      <c r="Q547" s="208"/>
      <c r="R547" s="208"/>
      <c r="S547" s="208"/>
    </row>
    <row r="548" spans="2:19" ht="15.75" customHeight="1" x14ac:dyDescent="0.25">
      <c r="B548" s="207"/>
      <c r="P548" s="208"/>
      <c r="Q548" s="208"/>
      <c r="R548" s="208"/>
      <c r="S548" s="208"/>
    </row>
    <row r="549" spans="2:19" ht="15.75" customHeight="1" x14ac:dyDescent="0.25">
      <c r="B549" s="207"/>
      <c r="P549" s="208"/>
      <c r="Q549" s="208"/>
      <c r="R549" s="208"/>
      <c r="S549" s="208"/>
    </row>
    <row r="550" spans="2:19" ht="15.75" customHeight="1" x14ac:dyDescent="0.25">
      <c r="B550" s="207"/>
      <c r="P550" s="208"/>
      <c r="Q550" s="208"/>
      <c r="R550" s="208"/>
      <c r="S550" s="208"/>
    </row>
    <row r="551" spans="2:19" ht="15.75" customHeight="1" x14ac:dyDescent="0.25">
      <c r="B551" s="207"/>
      <c r="P551" s="208"/>
      <c r="Q551" s="208"/>
      <c r="R551" s="208"/>
      <c r="S551" s="208"/>
    </row>
    <row r="552" spans="2:19" ht="15.75" customHeight="1" x14ac:dyDescent="0.25">
      <c r="B552" s="207"/>
      <c r="P552" s="208"/>
      <c r="Q552" s="208"/>
      <c r="R552" s="208"/>
      <c r="S552" s="208"/>
    </row>
    <row r="553" spans="2:19" ht="15.75" customHeight="1" x14ac:dyDescent="0.25">
      <c r="B553" s="207"/>
      <c r="P553" s="208"/>
      <c r="Q553" s="208"/>
      <c r="R553" s="208"/>
      <c r="S553" s="208"/>
    </row>
    <row r="554" spans="2:19" ht="15.75" customHeight="1" x14ac:dyDescent="0.25">
      <c r="B554" s="207"/>
      <c r="P554" s="208"/>
      <c r="Q554" s="208"/>
      <c r="R554" s="208"/>
      <c r="S554" s="208"/>
    </row>
    <row r="555" spans="2:19" ht="15.75" customHeight="1" x14ac:dyDescent="0.25">
      <c r="B555" s="207"/>
      <c r="P555" s="208"/>
      <c r="Q555" s="208"/>
      <c r="R555" s="208"/>
      <c r="S555" s="208"/>
    </row>
    <row r="556" spans="2:19" ht="15.75" customHeight="1" x14ac:dyDescent="0.25">
      <c r="B556" s="207"/>
      <c r="P556" s="208"/>
      <c r="Q556" s="208"/>
      <c r="R556" s="208"/>
      <c r="S556" s="208"/>
    </row>
    <row r="557" spans="2:19" ht="15.75" customHeight="1" x14ac:dyDescent="0.25">
      <c r="B557" s="207"/>
      <c r="P557" s="208"/>
      <c r="Q557" s="208"/>
      <c r="R557" s="208"/>
      <c r="S557" s="208"/>
    </row>
    <row r="558" spans="2:19" ht="15.75" customHeight="1" x14ac:dyDescent="0.25">
      <c r="B558" s="207"/>
      <c r="P558" s="208"/>
      <c r="Q558" s="208"/>
      <c r="R558" s="208"/>
      <c r="S558" s="208"/>
    </row>
    <row r="559" spans="2:19" ht="15.75" customHeight="1" x14ac:dyDescent="0.25">
      <c r="B559" s="207"/>
      <c r="P559" s="208"/>
      <c r="Q559" s="208"/>
      <c r="R559" s="208"/>
      <c r="S559" s="208"/>
    </row>
    <row r="560" spans="2:19" ht="15.75" customHeight="1" x14ac:dyDescent="0.25">
      <c r="B560" s="207"/>
      <c r="P560" s="208"/>
      <c r="Q560" s="208"/>
      <c r="R560" s="208"/>
      <c r="S560" s="208"/>
    </row>
    <row r="561" spans="2:19" ht="15.75" customHeight="1" x14ac:dyDescent="0.25">
      <c r="B561" s="207"/>
      <c r="P561" s="208"/>
      <c r="Q561" s="208"/>
      <c r="R561" s="208"/>
      <c r="S561" s="208"/>
    </row>
    <row r="562" spans="2:19" ht="15.75" customHeight="1" x14ac:dyDescent="0.25">
      <c r="B562" s="207"/>
      <c r="P562" s="208"/>
      <c r="Q562" s="208"/>
      <c r="R562" s="208"/>
      <c r="S562" s="208"/>
    </row>
    <row r="563" spans="2:19" ht="15.75" customHeight="1" x14ac:dyDescent="0.25">
      <c r="B563" s="207"/>
      <c r="P563" s="208"/>
      <c r="Q563" s="208"/>
      <c r="R563" s="208"/>
      <c r="S563" s="208"/>
    </row>
    <row r="564" spans="2:19" ht="15.75" customHeight="1" x14ac:dyDescent="0.25">
      <c r="B564" s="207"/>
      <c r="P564" s="208"/>
      <c r="Q564" s="208"/>
      <c r="R564" s="208"/>
      <c r="S564" s="208"/>
    </row>
    <row r="565" spans="2:19" ht="15.75" customHeight="1" x14ac:dyDescent="0.25">
      <c r="B565" s="207"/>
      <c r="P565" s="208"/>
      <c r="Q565" s="208"/>
      <c r="R565" s="208"/>
      <c r="S565" s="208"/>
    </row>
    <row r="566" spans="2:19" ht="15.75" customHeight="1" x14ac:dyDescent="0.25">
      <c r="B566" s="207"/>
      <c r="P566" s="208"/>
      <c r="Q566" s="208"/>
      <c r="R566" s="208"/>
      <c r="S566" s="208"/>
    </row>
    <row r="567" spans="2:19" ht="15.75" customHeight="1" x14ac:dyDescent="0.25">
      <c r="B567" s="207"/>
      <c r="P567" s="208"/>
      <c r="Q567" s="208"/>
      <c r="R567" s="208"/>
      <c r="S567" s="208"/>
    </row>
    <row r="568" spans="2:19" ht="15.75" customHeight="1" x14ac:dyDescent="0.25">
      <c r="B568" s="207"/>
      <c r="P568" s="208"/>
      <c r="Q568" s="208"/>
      <c r="R568" s="208"/>
      <c r="S568" s="208"/>
    </row>
    <row r="569" spans="2:19" ht="15.75" customHeight="1" x14ac:dyDescent="0.25">
      <c r="B569" s="207"/>
      <c r="P569" s="208"/>
      <c r="Q569" s="208"/>
      <c r="R569" s="208"/>
      <c r="S569" s="208"/>
    </row>
    <row r="570" spans="2:19" ht="15.75" customHeight="1" x14ac:dyDescent="0.25">
      <c r="B570" s="207"/>
      <c r="P570" s="208"/>
      <c r="Q570" s="208"/>
      <c r="R570" s="208"/>
      <c r="S570" s="208"/>
    </row>
    <row r="571" spans="2:19" ht="15.75" customHeight="1" x14ac:dyDescent="0.25">
      <c r="B571" s="207"/>
      <c r="P571" s="208"/>
      <c r="Q571" s="208"/>
      <c r="R571" s="208"/>
      <c r="S571" s="208"/>
    </row>
    <row r="572" spans="2:19" ht="15.75" customHeight="1" x14ac:dyDescent="0.25">
      <c r="B572" s="207"/>
      <c r="P572" s="208"/>
      <c r="Q572" s="208"/>
      <c r="R572" s="208"/>
      <c r="S572" s="208"/>
    </row>
    <row r="573" spans="2:19" ht="15.75" customHeight="1" x14ac:dyDescent="0.25">
      <c r="B573" s="207"/>
      <c r="P573" s="208"/>
      <c r="Q573" s="208"/>
      <c r="R573" s="208"/>
      <c r="S573" s="208"/>
    </row>
    <row r="574" spans="2:19" ht="15.75" customHeight="1" x14ac:dyDescent="0.25">
      <c r="B574" s="207"/>
      <c r="P574" s="208"/>
      <c r="Q574" s="208"/>
      <c r="R574" s="208"/>
      <c r="S574" s="208"/>
    </row>
    <row r="575" spans="2:19" ht="15.75" customHeight="1" x14ac:dyDescent="0.25">
      <c r="B575" s="207"/>
      <c r="P575" s="208"/>
      <c r="Q575" s="208"/>
      <c r="R575" s="208"/>
      <c r="S575" s="208"/>
    </row>
    <row r="576" spans="2:19" ht="15.75" customHeight="1" x14ac:dyDescent="0.25">
      <c r="B576" s="207"/>
      <c r="P576" s="208"/>
      <c r="Q576" s="208"/>
      <c r="R576" s="208"/>
      <c r="S576" s="208"/>
    </row>
    <row r="577" spans="2:19" ht="15.75" customHeight="1" x14ac:dyDescent="0.25">
      <c r="B577" s="207"/>
      <c r="P577" s="208"/>
      <c r="Q577" s="208"/>
      <c r="R577" s="208"/>
      <c r="S577" s="208"/>
    </row>
    <row r="578" spans="2:19" ht="15.75" customHeight="1" x14ac:dyDescent="0.25">
      <c r="B578" s="207"/>
      <c r="P578" s="208"/>
      <c r="Q578" s="208"/>
      <c r="R578" s="208"/>
      <c r="S578" s="208"/>
    </row>
    <row r="579" spans="2:19" ht="15.75" customHeight="1" x14ac:dyDescent="0.25">
      <c r="B579" s="207"/>
      <c r="P579" s="208"/>
      <c r="Q579" s="208"/>
      <c r="R579" s="208"/>
      <c r="S579" s="208"/>
    </row>
    <row r="580" spans="2:19" ht="15.75" customHeight="1" x14ac:dyDescent="0.25">
      <c r="B580" s="207"/>
      <c r="P580" s="208"/>
      <c r="Q580" s="208"/>
      <c r="R580" s="208"/>
      <c r="S580" s="208"/>
    </row>
    <row r="581" spans="2:19" ht="15.75" customHeight="1" x14ac:dyDescent="0.25">
      <c r="B581" s="207"/>
      <c r="P581" s="208"/>
      <c r="Q581" s="208"/>
      <c r="R581" s="208"/>
      <c r="S581" s="208"/>
    </row>
    <row r="582" spans="2:19" ht="15.75" customHeight="1" x14ac:dyDescent="0.25">
      <c r="B582" s="207"/>
      <c r="P582" s="208"/>
      <c r="Q582" s="208"/>
      <c r="R582" s="208"/>
      <c r="S582" s="208"/>
    </row>
    <row r="583" spans="2:19" ht="15.75" customHeight="1" x14ac:dyDescent="0.25">
      <c r="B583" s="207"/>
      <c r="P583" s="208"/>
      <c r="Q583" s="208"/>
      <c r="R583" s="208"/>
      <c r="S583" s="208"/>
    </row>
    <row r="584" spans="2:19" ht="15.75" customHeight="1" x14ac:dyDescent="0.25">
      <c r="B584" s="207"/>
      <c r="P584" s="208"/>
      <c r="Q584" s="208"/>
      <c r="R584" s="208"/>
      <c r="S584" s="208"/>
    </row>
    <row r="585" spans="2:19" ht="15.75" customHeight="1" x14ac:dyDescent="0.25">
      <c r="B585" s="207"/>
      <c r="P585" s="208"/>
      <c r="Q585" s="208"/>
      <c r="R585" s="208"/>
      <c r="S585" s="208"/>
    </row>
    <row r="586" spans="2:19" ht="15.75" customHeight="1" x14ac:dyDescent="0.25">
      <c r="B586" s="207"/>
      <c r="P586" s="208"/>
      <c r="Q586" s="208"/>
      <c r="R586" s="208"/>
      <c r="S586" s="208"/>
    </row>
    <row r="587" spans="2:19" ht="15.75" customHeight="1" x14ac:dyDescent="0.25">
      <c r="B587" s="207"/>
      <c r="P587" s="208"/>
      <c r="Q587" s="208"/>
      <c r="R587" s="208"/>
      <c r="S587" s="208"/>
    </row>
    <row r="588" spans="2:19" ht="15.75" customHeight="1" x14ac:dyDescent="0.25">
      <c r="B588" s="207"/>
      <c r="P588" s="208"/>
      <c r="Q588" s="208"/>
      <c r="R588" s="208"/>
      <c r="S588" s="208"/>
    </row>
    <row r="589" spans="2:19" ht="15.75" customHeight="1" x14ac:dyDescent="0.25">
      <c r="B589" s="207"/>
      <c r="P589" s="208"/>
      <c r="Q589" s="208"/>
      <c r="R589" s="208"/>
      <c r="S589" s="208"/>
    </row>
    <row r="590" spans="2:19" ht="15.75" customHeight="1" x14ac:dyDescent="0.25">
      <c r="B590" s="207"/>
      <c r="P590" s="208"/>
      <c r="Q590" s="208"/>
      <c r="R590" s="208"/>
      <c r="S590" s="208"/>
    </row>
    <row r="591" spans="2:19" ht="15.75" customHeight="1" x14ac:dyDescent="0.25">
      <c r="B591" s="207"/>
      <c r="P591" s="208"/>
      <c r="Q591" s="208"/>
      <c r="R591" s="208"/>
      <c r="S591" s="208"/>
    </row>
    <row r="592" spans="2:19" ht="15.75" customHeight="1" x14ac:dyDescent="0.25">
      <c r="B592" s="207"/>
      <c r="P592" s="208"/>
      <c r="Q592" s="208"/>
      <c r="R592" s="208"/>
      <c r="S592" s="208"/>
    </row>
    <row r="593" spans="2:19" ht="15.75" customHeight="1" x14ac:dyDescent="0.25">
      <c r="B593" s="207"/>
      <c r="P593" s="208"/>
      <c r="Q593" s="208"/>
      <c r="R593" s="208"/>
      <c r="S593" s="208"/>
    </row>
    <row r="594" spans="2:19" ht="15.75" customHeight="1" x14ac:dyDescent="0.25">
      <c r="B594" s="207"/>
      <c r="P594" s="208"/>
      <c r="Q594" s="208"/>
      <c r="R594" s="208"/>
      <c r="S594" s="208"/>
    </row>
    <row r="595" spans="2:19" ht="15.75" customHeight="1" x14ac:dyDescent="0.25">
      <c r="B595" s="207"/>
      <c r="P595" s="208"/>
      <c r="Q595" s="208"/>
      <c r="R595" s="208"/>
      <c r="S595" s="208"/>
    </row>
    <row r="596" spans="2:19" ht="15.75" customHeight="1" x14ac:dyDescent="0.25">
      <c r="B596" s="207"/>
      <c r="P596" s="208"/>
      <c r="Q596" s="208"/>
      <c r="R596" s="208"/>
      <c r="S596" s="208"/>
    </row>
    <row r="597" spans="2:19" ht="15.75" customHeight="1" x14ac:dyDescent="0.25">
      <c r="B597" s="207"/>
      <c r="P597" s="208"/>
      <c r="Q597" s="208"/>
      <c r="R597" s="208"/>
      <c r="S597" s="208"/>
    </row>
    <row r="598" spans="2:19" ht="15.75" customHeight="1" x14ac:dyDescent="0.25">
      <c r="B598" s="207"/>
      <c r="P598" s="208"/>
      <c r="Q598" s="208"/>
      <c r="R598" s="208"/>
      <c r="S598" s="208"/>
    </row>
    <row r="599" spans="2:19" ht="15.75" customHeight="1" x14ac:dyDescent="0.25">
      <c r="B599" s="207"/>
      <c r="P599" s="208"/>
      <c r="Q599" s="208"/>
      <c r="R599" s="208"/>
      <c r="S599" s="208"/>
    </row>
    <row r="600" spans="2:19" ht="15.75" customHeight="1" x14ac:dyDescent="0.25">
      <c r="B600" s="207"/>
      <c r="P600" s="208"/>
      <c r="Q600" s="208"/>
      <c r="R600" s="208"/>
      <c r="S600" s="208"/>
    </row>
    <row r="601" spans="2:19" ht="15.75" customHeight="1" x14ac:dyDescent="0.25">
      <c r="B601" s="207"/>
      <c r="P601" s="208"/>
      <c r="Q601" s="208"/>
      <c r="R601" s="208"/>
      <c r="S601" s="208"/>
    </row>
    <row r="602" spans="2:19" ht="15.75" customHeight="1" x14ac:dyDescent="0.25">
      <c r="B602" s="207"/>
      <c r="P602" s="208"/>
      <c r="Q602" s="208"/>
      <c r="R602" s="208"/>
      <c r="S602" s="208"/>
    </row>
    <row r="603" spans="2:19" ht="15.75" customHeight="1" x14ac:dyDescent="0.25">
      <c r="B603" s="207"/>
      <c r="P603" s="208"/>
      <c r="Q603" s="208"/>
      <c r="R603" s="208"/>
      <c r="S603" s="208"/>
    </row>
    <row r="604" spans="2:19" ht="15.75" customHeight="1" x14ac:dyDescent="0.25">
      <c r="B604" s="207"/>
      <c r="P604" s="208"/>
      <c r="Q604" s="208"/>
      <c r="R604" s="208"/>
      <c r="S604" s="208"/>
    </row>
    <row r="605" spans="2:19" ht="15.75" customHeight="1" x14ac:dyDescent="0.25">
      <c r="B605" s="207"/>
      <c r="P605" s="208"/>
      <c r="Q605" s="208"/>
      <c r="R605" s="208"/>
      <c r="S605" s="208"/>
    </row>
    <row r="606" spans="2:19" ht="15.75" customHeight="1" x14ac:dyDescent="0.25">
      <c r="B606" s="207"/>
      <c r="P606" s="208"/>
      <c r="Q606" s="208"/>
      <c r="R606" s="208"/>
      <c r="S606" s="208"/>
    </row>
    <row r="607" spans="2:19" ht="15.75" customHeight="1" x14ac:dyDescent="0.25">
      <c r="B607" s="207"/>
      <c r="P607" s="208"/>
      <c r="Q607" s="208"/>
      <c r="R607" s="208"/>
      <c r="S607" s="208"/>
    </row>
    <row r="608" spans="2:19" ht="15.75" customHeight="1" x14ac:dyDescent="0.25">
      <c r="B608" s="207"/>
      <c r="P608" s="208"/>
      <c r="Q608" s="208"/>
      <c r="R608" s="208"/>
      <c r="S608" s="208"/>
    </row>
    <row r="609" spans="2:19" ht="15.75" customHeight="1" x14ac:dyDescent="0.25">
      <c r="B609" s="207"/>
      <c r="P609" s="208"/>
      <c r="Q609" s="208"/>
      <c r="R609" s="208"/>
      <c r="S609" s="208"/>
    </row>
    <row r="610" spans="2:19" ht="15.75" customHeight="1" x14ac:dyDescent="0.25">
      <c r="B610" s="207"/>
      <c r="P610" s="208"/>
      <c r="Q610" s="208"/>
      <c r="R610" s="208"/>
      <c r="S610" s="208"/>
    </row>
    <row r="611" spans="2:19" ht="15.75" customHeight="1" x14ac:dyDescent="0.25">
      <c r="B611" s="207"/>
      <c r="P611" s="208"/>
      <c r="Q611" s="208"/>
      <c r="R611" s="208"/>
      <c r="S611" s="208"/>
    </row>
    <row r="612" spans="2:19" ht="15.75" customHeight="1" x14ac:dyDescent="0.25">
      <c r="B612" s="207"/>
      <c r="P612" s="208"/>
      <c r="Q612" s="208"/>
      <c r="R612" s="208"/>
      <c r="S612" s="208"/>
    </row>
    <row r="613" spans="2:19" ht="15.75" customHeight="1" x14ac:dyDescent="0.25">
      <c r="B613" s="207"/>
      <c r="P613" s="208"/>
      <c r="Q613" s="208"/>
      <c r="R613" s="208"/>
      <c r="S613" s="208"/>
    </row>
    <row r="614" spans="2:19" ht="15.75" customHeight="1" x14ac:dyDescent="0.25">
      <c r="B614" s="207"/>
      <c r="P614" s="208"/>
      <c r="Q614" s="208"/>
      <c r="R614" s="208"/>
      <c r="S614" s="208"/>
    </row>
    <row r="615" spans="2:19" ht="15.75" customHeight="1" x14ac:dyDescent="0.25">
      <c r="B615" s="207"/>
      <c r="P615" s="208"/>
      <c r="Q615" s="208"/>
      <c r="R615" s="208"/>
      <c r="S615" s="208"/>
    </row>
    <row r="616" spans="2:19" ht="15.75" customHeight="1" x14ac:dyDescent="0.25">
      <c r="B616" s="207"/>
      <c r="P616" s="208"/>
      <c r="Q616" s="208"/>
      <c r="R616" s="208"/>
      <c r="S616" s="208"/>
    </row>
    <row r="617" spans="2:19" ht="15.75" customHeight="1" x14ac:dyDescent="0.25">
      <c r="B617" s="207"/>
      <c r="P617" s="208"/>
      <c r="Q617" s="208"/>
      <c r="R617" s="208"/>
      <c r="S617" s="208"/>
    </row>
    <row r="618" spans="2:19" ht="15.75" customHeight="1" x14ac:dyDescent="0.25">
      <c r="B618" s="207"/>
      <c r="P618" s="208"/>
      <c r="Q618" s="208"/>
      <c r="R618" s="208"/>
      <c r="S618" s="208"/>
    </row>
    <row r="619" spans="2:19" ht="15.75" customHeight="1" x14ac:dyDescent="0.25">
      <c r="B619" s="207"/>
      <c r="P619" s="208"/>
      <c r="Q619" s="208"/>
      <c r="R619" s="208"/>
      <c r="S619" s="208"/>
    </row>
    <row r="620" spans="2:19" ht="15.75" customHeight="1" x14ac:dyDescent="0.25">
      <c r="B620" s="207"/>
      <c r="P620" s="208"/>
      <c r="Q620" s="208"/>
      <c r="R620" s="208"/>
      <c r="S620" s="208"/>
    </row>
    <row r="621" spans="2:19" ht="15.75" customHeight="1" x14ac:dyDescent="0.25">
      <c r="B621" s="207"/>
      <c r="P621" s="208"/>
      <c r="Q621" s="208"/>
      <c r="R621" s="208"/>
      <c r="S621" s="208"/>
    </row>
    <row r="622" spans="2:19" ht="15.75" customHeight="1" x14ac:dyDescent="0.25">
      <c r="B622" s="207"/>
      <c r="P622" s="208"/>
      <c r="Q622" s="208"/>
      <c r="R622" s="208"/>
      <c r="S622" s="208"/>
    </row>
    <row r="623" spans="2:19" ht="15.75" customHeight="1" x14ac:dyDescent="0.25">
      <c r="B623" s="207"/>
      <c r="P623" s="208"/>
      <c r="Q623" s="208"/>
      <c r="R623" s="208"/>
      <c r="S623" s="208"/>
    </row>
    <row r="624" spans="2:19" ht="15.75" customHeight="1" x14ac:dyDescent="0.25">
      <c r="B624" s="207"/>
      <c r="P624" s="208"/>
      <c r="Q624" s="208"/>
      <c r="R624" s="208"/>
      <c r="S624" s="208"/>
    </row>
    <row r="625" spans="2:19" ht="15.75" customHeight="1" x14ac:dyDescent="0.25">
      <c r="B625" s="207"/>
      <c r="P625" s="208"/>
      <c r="Q625" s="208"/>
      <c r="R625" s="208"/>
      <c r="S625" s="208"/>
    </row>
    <row r="626" spans="2:19" ht="15.75" customHeight="1" x14ac:dyDescent="0.25">
      <c r="B626" s="207"/>
      <c r="P626" s="208"/>
      <c r="Q626" s="208"/>
      <c r="R626" s="208"/>
      <c r="S626" s="208"/>
    </row>
    <row r="627" spans="2:19" ht="15.75" customHeight="1" x14ac:dyDescent="0.25">
      <c r="B627" s="207"/>
      <c r="P627" s="208"/>
      <c r="Q627" s="208"/>
      <c r="R627" s="208"/>
      <c r="S627" s="208"/>
    </row>
    <row r="628" spans="2:19" ht="15.75" customHeight="1" x14ac:dyDescent="0.25">
      <c r="B628" s="207"/>
      <c r="P628" s="208"/>
      <c r="Q628" s="208"/>
      <c r="R628" s="208"/>
      <c r="S628" s="208"/>
    </row>
    <row r="629" spans="2:19" ht="15.75" customHeight="1" x14ac:dyDescent="0.25">
      <c r="B629" s="207"/>
      <c r="P629" s="208"/>
      <c r="Q629" s="208"/>
      <c r="R629" s="208"/>
      <c r="S629" s="208"/>
    </row>
    <row r="630" spans="2:19" ht="15.75" customHeight="1" x14ac:dyDescent="0.25">
      <c r="B630" s="207"/>
      <c r="P630" s="208"/>
      <c r="Q630" s="208"/>
      <c r="R630" s="208"/>
      <c r="S630" s="208"/>
    </row>
    <row r="631" spans="2:19" ht="15.75" customHeight="1" x14ac:dyDescent="0.25">
      <c r="B631" s="207"/>
      <c r="P631" s="208"/>
      <c r="Q631" s="208"/>
      <c r="R631" s="208"/>
      <c r="S631" s="208"/>
    </row>
    <row r="632" spans="2:19" ht="15.75" customHeight="1" x14ac:dyDescent="0.25">
      <c r="B632" s="207"/>
      <c r="P632" s="208"/>
      <c r="Q632" s="208"/>
      <c r="R632" s="208"/>
      <c r="S632" s="208"/>
    </row>
    <row r="633" spans="2:19" ht="15.75" customHeight="1" x14ac:dyDescent="0.25">
      <c r="B633" s="207"/>
      <c r="P633" s="208"/>
      <c r="Q633" s="208"/>
      <c r="R633" s="208"/>
      <c r="S633" s="208"/>
    </row>
    <row r="634" spans="2:19" ht="15.75" customHeight="1" x14ac:dyDescent="0.25">
      <c r="B634" s="207"/>
      <c r="P634" s="208"/>
      <c r="Q634" s="208"/>
      <c r="R634" s="208"/>
      <c r="S634" s="208"/>
    </row>
    <row r="635" spans="2:19" ht="15.75" customHeight="1" x14ac:dyDescent="0.25">
      <c r="B635" s="207"/>
      <c r="P635" s="208"/>
      <c r="Q635" s="208"/>
      <c r="R635" s="208"/>
      <c r="S635" s="208"/>
    </row>
    <row r="636" spans="2:19" ht="15.75" customHeight="1" x14ac:dyDescent="0.25">
      <c r="B636" s="207"/>
      <c r="P636" s="208"/>
      <c r="Q636" s="208"/>
      <c r="R636" s="208"/>
      <c r="S636" s="208"/>
    </row>
    <row r="637" spans="2:19" ht="15.75" customHeight="1" x14ac:dyDescent="0.25">
      <c r="B637" s="207"/>
      <c r="P637" s="208"/>
      <c r="Q637" s="208"/>
      <c r="R637" s="208"/>
      <c r="S637" s="208"/>
    </row>
    <row r="638" spans="2:19" ht="15.75" customHeight="1" x14ac:dyDescent="0.25">
      <c r="B638" s="207"/>
      <c r="P638" s="208"/>
      <c r="Q638" s="208"/>
      <c r="R638" s="208"/>
      <c r="S638" s="208"/>
    </row>
    <row r="639" spans="2:19" ht="15.75" customHeight="1" x14ac:dyDescent="0.25">
      <c r="B639" s="207"/>
      <c r="P639" s="208"/>
      <c r="Q639" s="208"/>
      <c r="R639" s="208"/>
      <c r="S639" s="208"/>
    </row>
    <row r="640" spans="2:19" ht="15.75" customHeight="1" x14ac:dyDescent="0.25">
      <c r="B640" s="207"/>
      <c r="P640" s="208"/>
      <c r="Q640" s="208"/>
      <c r="R640" s="208"/>
      <c r="S640" s="208"/>
    </row>
    <row r="641" spans="2:19" ht="15.75" customHeight="1" x14ac:dyDescent="0.25">
      <c r="B641" s="207"/>
      <c r="P641" s="208"/>
      <c r="Q641" s="208"/>
      <c r="R641" s="208"/>
      <c r="S641" s="208"/>
    </row>
    <row r="642" spans="2:19" ht="15.75" customHeight="1" x14ac:dyDescent="0.25">
      <c r="B642" s="207"/>
      <c r="P642" s="208"/>
      <c r="Q642" s="208"/>
      <c r="R642" s="208"/>
      <c r="S642" s="208"/>
    </row>
    <row r="643" spans="2:19" ht="15.75" customHeight="1" x14ac:dyDescent="0.25">
      <c r="B643" s="207"/>
      <c r="P643" s="208"/>
      <c r="Q643" s="208"/>
      <c r="R643" s="208"/>
      <c r="S643" s="208"/>
    </row>
    <row r="644" spans="2:19" ht="15.75" customHeight="1" x14ac:dyDescent="0.25">
      <c r="B644" s="207"/>
      <c r="P644" s="208"/>
      <c r="Q644" s="208"/>
      <c r="R644" s="208"/>
      <c r="S644" s="208"/>
    </row>
    <row r="645" spans="2:19" ht="15.75" customHeight="1" x14ac:dyDescent="0.25">
      <c r="B645" s="207"/>
      <c r="P645" s="208"/>
      <c r="Q645" s="208"/>
      <c r="R645" s="208"/>
      <c r="S645" s="208"/>
    </row>
    <row r="646" spans="2:19" ht="15.75" customHeight="1" x14ac:dyDescent="0.25">
      <c r="B646" s="207"/>
      <c r="P646" s="208"/>
      <c r="Q646" s="208"/>
      <c r="R646" s="208"/>
      <c r="S646" s="208"/>
    </row>
    <row r="647" spans="2:19" ht="15.75" customHeight="1" x14ac:dyDescent="0.25">
      <c r="B647" s="207"/>
      <c r="P647" s="208"/>
      <c r="Q647" s="208"/>
      <c r="R647" s="208"/>
      <c r="S647" s="208"/>
    </row>
    <row r="648" spans="2:19" ht="15.75" customHeight="1" x14ac:dyDescent="0.25">
      <c r="B648" s="207"/>
      <c r="P648" s="208"/>
      <c r="Q648" s="208"/>
      <c r="R648" s="208"/>
      <c r="S648" s="208"/>
    </row>
    <row r="649" spans="2:19" ht="15.75" customHeight="1" x14ac:dyDescent="0.25">
      <c r="B649" s="207"/>
      <c r="P649" s="208"/>
      <c r="Q649" s="208"/>
      <c r="R649" s="208"/>
      <c r="S649" s="208"/>
    </row>
    <row r="650" spans="2:19" ht="15.75" customHeight="1" x14ac:dyDescent="0.25">
      <c r="B650" s="207"/>
      <c r="P650" s="208"/>
      <c r="Q650" s="208"/>
      <c r="R650" s="208"/>
      <c r="S650" s="208"/>
    </row>
    <row r="651" spans="2:19" ht="15.75" customHeight="1" x14ac:dyDescent="0.25">
      <c r="B651" s="207"/>
      <c r="P651" s="208"/>
      <c r="Q651" s="208"/>
      <c r="R651" s="208"/>
      <c r="S651" s="208"/>
    </row>
    <row r="652" spans="2:19" ht="15.75" customHeight="1" x14ac:dyDescent="0.25">
      <c r="B652" s="207"/>
      <c r="P652" s="208"/>
      <c r="Q652" s="208"/>
      <c r="R652" s="208"/>
      <c r="S652" s="208"/>
    </row>
    <row r="653" spans="2:19" ht="15.75" customHeight="1" x14ac:dyDescent="0.25">
      <c r="B653" s="207"/>
      <c r="P653" s="208"/>
      <c r="Q653" s="208"/>
      <c r="R653" s="208"/>
      <c r="S653" s="208"/>
    </row>
    <row r="654" spans="2:19" ht="15.75" customHeight="1" x14ac:dyDescent="0.25">
      <c r="B654" s="207"/>
      <c r="P654" s="208"/>
      <c r="Q654" s="208"/>
      <c r="R654" s="208"/>
      <c r="S654" s="208"/>
    </row>
    <row r="655" spans="2:19" ht="15.75" customHeight="1" x14ac:dyDescent="0.25">
      <c r="B655" s="207"/>
      <c r="P655" s="208"/>
      <c r="Q655" s="208"/>
      <c r="R655" s="208"/>
      <c r="S655" s="208"/>
    </row>
    <row r="656" spans="2:19" ht="15.75" customHeight="1" x14ac:dyDescent="0.25">
      <c r="B656" s="207"/>
      <c r="P656" s="208"/>
      <c r="Q656" s="208"/>
      <c r="R656" s="208"/>
      <c r="S656" s="208"/>
    </row>
    <row r="657" spans="2:19" ht="15.75" customHeight="1" x14ac:dyDescent="0.25">
      <c r="B657" s="207"/>
      <c r="P657" s="208"/>
      <c r="Q657" s="208"/>
      <c r="R657" s="208"/>
      <c r="S657" s="208"/>
    </row>
    <row r="658" spans="2:19" ht="15.75" customHeight="1" x14ac:dyDescent="0.25">
      <c r="B658" s="207"/>
      <c r="P658" s="208"/>
      <c r="Q658" s="208"/>
      <c r="R658" s="208"/>
      <c r="S658" s="208"/>
    </row>
    <row r="659" spans="2:19" ht="15.75" customHeight="1" x14ac:dyDescent="0.25">
      <c r="B659" s="207"/>
      <c r="P659" s="208"/>
      <c r="Q659" s="208"/>
      <c r="R659" s="208"/>
      <c r="S659" s="208"/>
    </row>
    <row r="660" spans="2:19" ht="15.75" customHeight="1" x14ac:dyDescent="0.25">
      <c r="B660" s="207"/>
      <c r="P660" s="208"/>
      <c r="Q660" s="208"/>
      <c r="R660" s="208"/>
      <c r="S660" s="208"/>
    </row>
    <row r="661" spans="2:19" ht="15.75" customHeight="1" x14ac:dyDescent="0.25">
      <c r="B661" s="207"/>
      <c r="P661" s="208"/>
      <c r="Q661" s="208"/>
      <c r="R661" s="208"/>
      <c r="S661" s="208"/>
    </row>
    <row r="662" spans="2:19" ht="15.75" customHeight="1" x14ac:dyDescent="0.25">
      <c r="B662" s="207"/>
      <c r="P662" s="208"/>
      <c r="Q662" s="208"/>
      <c r="R662" s="208"/>
      <c r="S662" s="208"/>
    </row>
    <row r="663" spans="2:19" ht="15.75" customHeight="1" x14ac:dyDescent="0.25">
      <c r="B663" s="207"/>
      <c r="P663" s="208"/>
      <c r="Q663" s="208"/>
      <c r="R663" s="208"/>
      <c r="S663" s="208"/>
    </row>
    <row r="664" spans="2:19" ht="15.75" customHeight="1" x14ac:dyDescent="0.25">
      <c r="B664" s="207"/>
      <c r="P664" s="208"/>
      <c r="Q664" s="208"/>
      <c r="R664" s="208"/>
      <c r="S664" s="208"/>
    </row>
    <row r="665" spans="2:19" ht="15.75" customHeight="1" x14ac:dyDescent="0.25">
      <c r="B665" s="207"/>
      <c r="P665" s="208"/>
      <c r="Q665" s="208"/>
      <c r="R665" s="208"/>
      <c r="S665" s="208"/>
    </row>
    <row r="666" spans="2:19" ht="15.75" customHeight="1" x14ac:dyDescent="0.25">
      <c r="B666" s="207"/>
      <c r="P666" s="208"/>
      <c r="Q666" s="208"/>
      <c r="R666" s="208"/>
      <c r="S666" s="208"/>
    </row>
    <row r="667" spans="2:19" ht="15.75" customHeight="1" x14ac:dyDescent="0.25">
      <c r="B667" s="207"/>
      <c r="P667" s="208"/>
      <c r="Q667" s="208"/>
      <c r="R667" s="208"/>
      <c r="S667" s="208"/>
    </row>
    <row r="668" spans="2:19" ht="15.75" customHeight="1" x14ac:dyDescent="0.25">
      <c r="B668" s="207"/>
      <c r="P668" s="208"/>
      <c r="Q668" s="208"/>
      <c r="R668" s="208"/>
      <c r="S668" s="208"/>
    </row>
    <row r="669" spans="2:19" ht="15.75" customHeight="1" x14ac:dyDescent="0.25">
      <c r="B669" s="207"/>
      <c r="P669" s="208"/>
      <c r="Q669" s="208"/>
      <c r="R669" s="208"/>
      <c r="S669" s="208"/>
    </row>
    <row r="670" spans="2:19" ht="15.75" customHeight="1" x14ac:dyDescent="0.25">
      <c r="B670" s="207"/>
      <c r="P670" s="208"/>
      <c r="Q670" s="208"/>
      <c r="R670" s="208"/>
      <c r="S670" s="208"/>
    </row>
    <row r="671" spans="2:19" ht="15.75" customHeight="1" x14ac:dyDescent="0.25">
      <c r="B671" s="207"/>
      <c r="P671" s="208"/>
      <c r="Q671" s="208"/>
      <c r="R671" s="208"/>
      <c r="S671" s="208"/>
    </row>
    <row r="672" spans="2:19" ht="15.75" customHeight="1" x14ac:dyDescent="0.25">
      <c r="B672" s="207"/>
      <c r="P672" s="208"/>
      <c r="Q672" s="208"/>
      <c r="R672" s="208"/>
      <c r="S672" s="208"/>
    </row>
    <row r="673" spans="2:19" ht="15.75" customHeight="1" x14ac:dyDescent="0.25">
      <c r="B673" s="207"/>
      <c r="P673" s="208"/>
      <c r="Q673" s="208"/>
      <c r="R673" s="208"/>
      <c r="S673" s="208"/>
    </row>
    <row r="674" spans="2:19" ht="15.75" customHeight="1" x14ac:dyDescent="0.25">
      <c r="B674" s="207"/>
      <c r="P674" s="208"/>
      <c r="Q674" s="208"/>
      <c r="R674" s="208"/>
      <c r="S674" s="208"/>
    </row>
    <row r="675" spans="2:19" ht="15.75" customHeight="1" x14ac:dyDescent="0.25">
      <c r="B675" s="207"/>
      <c r="P675" s="208"/>
      <c r="Q675" s="208"/>
      <c r="R675" s="208"/>
      <c r="S675" s="208"/>
    </row>
    <row r="676" spans="2:19" ht="15.75" customHeight="1" x14ac:dyDescent="0.25">
      <c r="B676" s="207"/>
      <c r="P676" s="208"/>
      <c r="Q676" s="208"/>
      <c r="R676" s="208"/>
      <c r="S676" s="208"/>
    </row>
    <row r="677" spans="2:19" ht="15.75" customHeight="1" x14ac:dyDescent="0.25">
      <c r="B677" s="207"/>
      <c r="P677" s="208"/>
      <c r="Q677" s="208"/>
      <c r="R677" s="208"/>
      <c r="S677" s="208"/>
    </row>
    <row r="678" spans="2:19" ht="15.75" customHeight="1" x14ac:dyDescent="0.25">
      <c r="B678" s="207"/>
      <c r="P678" s="208"/>
      <c r="Q678" s="208"/>
      <c r="R678" s="208"/>
      <c r="S678" s="208"/>
    </row>
    <row r="679" spans="2:19" ht="15.75" customHeight="1" x14ac:dyDescent="0.25">
      <c r="B679" s="207"/>
      <c r="P679" s="208"/>
      <c r="Q679" s="208"/>
      <c r="R679" s="208"/>
      <c r="S679" s="208"/>
    </row>
    <row r="680" spans="2:19" ht="15.75" customHeight="1" x14ac:dyDescent="0.25">
      <c r="B680" s="207"/>
      <c r="P680" s="208"/>
      <c r="Q680" s="208"/>
      <c r="R680" s="208"/>
      <c r="S680" s="208"/>
    </row>
    <row r="681" spans="2:19" ht="15.75" customHeight="1" x14ac:dyDescent="0.25">
      <c r="B681" s="207"/>
      <c r="P681" s="208"/>
      <c r="Q681" s="208"/>
      <c r="R681" s="208"/>
      <c r="S681" s="208"/>
    </row>
    <row r="682" spans="2:19" ht="15.75" customHeight="1" x14ac:dyDescent="0.25">
      <c r="B682" s="207"/>
      <c r="P682" s="208"/>
      <c r="Q682" s="208"/>
      <c r="R682" s="208"/>
      <c r="S682" s="208"/>
    </row>
    <row r="683" spans="2:19" ht="15.75" customHeight="1" x14ac:dyDescent="0.25">
      <c r="B683" s="207"/>
      <c r="P683" s="208"/>
      <c r="Q683" s="208"/>
      <c r="R683" s="208"/>
      <c r="S683" s="208"/>
    </row>
    <row r="684" spans="2:19" ht="15.75" customHeight="1" x14ac:dyDescent="0.25">
      <c r="B684" s="207"/>
      <c r="P684" s="208"/>
      <c r="Q684" s="208"/>
      <c r="R684" s="208"/>
      <c r="S684" s="208"/>
    </row>
    <row r="685" spans="2:19" ht="15.75" customHeight="1" x14ac:dyDescent="0.25">
      <c r="B685" s="207"/>
      <c r="P685" s="208"/>
      <c r="Q685" s="208"/>
      <c r="R685" s="208"/>
      <c r="S685" s="208"/>
    </row>
    <row r="686" spans="2:19" ht="15.75" customHeight="1" x14ac:dyDescent="0.25">
      <c r="B686" s="207"/>
      <c r="P686" s="208"/>
      <c r="Q686" s="208"/>
      <c r="R686" s="208"/>
      <c r="S686" s="208"/>
    </row>
    <row r="687" spans="2:19" ht="15.75" customHeight="1" x14ac:dyDescent="0.25">
      <c r="B687" s="207"/>
      <c r="P687" s="208"/>
      <c r="Q687" s="208"/>
      <c r="R687" s="208"/>
      <c r="S687" s="208"/>
    </row>
    <row r="688" spans="2:19" ht="15.75" customHeight="1" x14ac:dyDescent="0.25">
      <c r="B688" s="207"/>
      <c r="P688" s="208"/>
      <c r="Q688" s="208"/>
      <c r="R688" s="208"/>
      <c r="S688" s="208"/>
    </row>
    <row r="689" spans="2:19" ht="15.75" customHeight="1" x14ac:dyDescent="0.25">
      <c r="B689" s="207"/>
      <c r="P689" s="208"/>
      <c r="Q689" s="208"/>
      <c r="R689" s="208"/>
      <c r="S689" s="208"/>
    </row>
    <row r="690" spans="2:19" ht="15.75" customHeight="1" x14ac:dyDescent="0.25">
      <c r="B690" s="207"/>
      <c r="P690" s="208"/>
      <c r="Q690" s="208"/>
      <c r="R690" s="208"/>
      <c r="S690" s="208"/>
    </row>
    <row r="691" spans="2:19" ht="15.75" customHeight="1" x14ac:dyDescent="0.25">
      <c r="B691" s="207"/>
      <c r="P691" s="208"/>
      <c r="Q691" s="208"/>
      <c r="R691" s="208"/>
      <c r="S691" s="208"/>
    </row>
    <row r="692" spans="2:19" ht="15.75" customHeight="1" x14ac:dyDescent="0.25">
      <c r="B692" s="207"/>
      <c r="P692" s="208"/>
      <c r="Q692" s="208"/>
      <c r="R692" s="208"/>
      <c r="S692" s="208"/>
    </row>
    <row r="693" spans="2:19" ht="15.75" customHeight="1" x14ac:dyDescent="0.25">
      <c r="B693" s="207"/>
      <c r="P693" s="208"/>
      <c r="Q693" s="208"/>
      <c r="R693" s="208"/>
      <c r="S693" s="208"/>
    </row>
    <row r="694" spans="2:19" ht="15.75" customHeight="1" x14ac:dyDescent="0.25">
      <c r="B694" s="207"/>
      <c r="P694" s="208"/>
      <c r="Q694" s="208"/>
      <c r="R694" s="208"/>
      <c r="S694" s="208"/>
    </row>
    <row r="695" spans="2:19" ht="15.75" customHeight="1" x14ac:dyDescent="0.25">
      <c r="B695" s="207"/>
      <c r="P695" s="208"/>
      <c r="Q695" s="208"/>
      <c r="R695" s="208"/>
      <c r="S695" s="208"/>
    </row>
    <row r="696" spans="2:19" ht="15.75" customHeight="1" x14ac:dyDescent="0.25">
      <c r="B696" s="207"/>
      <c r="P696" s="208"/>
      <c r="Q696" s="208"/>
      <c r="R696" s="208"/>
      <c r="S696" s="208"/>
    </row>
    <row r="697" spans="2:19" ht="15.75" customHeight="1" x14ac:dyDescent="0.25">
      <c r="B697" s="207"/>
      <c r="P697" s="208"/>
      <c r="Q697" s="208"/>
      <c r="R697" s="208"/>
      <c r="S697" s="208"/>
    </row>
    <row r="698" spans="2:19" ht="15.75" customHeight="1" x14ac:dyDescent="0.25">
      <c r="B698" s="207"/>
      <c r="P698" s="208"/>
      <c r="Q698" s="208"/>
      <c r="R698" s="208"/>
      <c r="S698" s="208"/>
    </row>
    <row r="699" spans="2:19" ht="15.75" customHeight="1" x14ac:dyDescent="0.25">
      <c r="B699" s="207"/>
      <c r="P699" s="208"/>
      <c r="Q699" s="208"/>
      <c r="R699" s="208"/>
      <c r="S699" s="208"/>
    </row>
    <row r="700" spans="2:19" ht="15.75" customHeight="1" x14ac:dyDescent="0.25">
      <c r="B700" s="207"/>
      <c r="P700" s="208"/>
      <c r="Q700" s="208"/>
      <c r="R700" s="208"/>
      <c r="S700" s="208"/>
    </row>
    <row r="701" spans="2:19" ht="15.75" customHeight="1" x14ac:dyDescent="0.25">
      <c r="B701" s="207"/>
      <c r="P701" s="208"/>
      <c r="Q701" s="208"/>
      <c r="R701" s="208"/>
      <c r="S701" s="208"/>
    </row>
    <row r="702" spans="2:19" ht="15.75" customHeight="1" x14ac:dyDescent="0.25">
      <c r="B702" s="207"/>
      <c r="P702" s="208"/>
      <c r="Q702" s="208"/>
      <c r="R702" s="208"/>
      <c r="S702" s="208"/>
    </row>
    <row r="703" spans="2:19" ht="15.75" customHeight="1" x14ac:dyDescent="0.25">
      <c r="B703" s="207"/>
      <c r="P703" s="208"/>
      <c r="Q703" s="208"/>
      <c r="R703" s="208"/>
      <c r="S703" s="208"/>
    </row>
    <row r="704" spans="2:19" ht="15.75" customHeight="1" x14ac:dyDescent="0.25">
      <c r="B704" s="207"/>
      <c r="P704" s="208"/>
      <c r="Q704" s="208"/>
      <c r="R704" s="208"/>
      <c r="S704" s="208"/>
    </row>
    <row r="705" spans="2:19" ht="15.75" customHeight="1" x14ac:dyDescent="0.25">
      <c r="B705" s="207"/>
      <c r="P705" s="208"/>
      <c r="Q705" s="208"/>
      <c r="R705" s="208"/>
      <c r="S705" s="208"/>
    </row>
    <row r="706" spans="2:19" ht="15.75" customHeight="1" x14ac:dyDescent="0.25">
      <c r="B706" s="207"/>
      <c r="P706" s="208"/>
      <c r="Q706" s="208"/>
      <c r="R706" s="208"/>
      <c r="S706" s="208"/>
    </row>
    <row r="707" spans="2:19" ht="15.75" customHeight="1" x14ac:dyDescent="0.25">
      <c r="B707" s="207"/>
      <c r="P707" s="208"/>
      <c r="Q707" s="208"/>
      <c r="R707" s="208"/>
      <c r="S707" s="208"/>
    </row>
    <row r="708" spans="2:19" ht="15.75" customHeight="1" x14ac:dyDescent="0.25">
      <c r="B708" s="207"/>
      <c r="P708" s="208"/>
      <c r="Q708" s="208"/>
      <c r="R708" s="208"/>
      <c r="S708" s="208"/>
    </row>
    <row r="709" spans="2:19" ht="15.75" customHeight="1" x14ac:dyDescent="0.25">
      <c r="B709" s="207"/>
      <c r="P709" s="208"/>
      <c r="Q709" s="208"/>
      <c r="R709" s="208"/>
      <c r="S709" s="208"/>
    </row>
    <row r="710" spans="2:19" ht="15.75" customHeight="1" x14ac:dyDescent="0.25">
      <c r="B710" s="207"/>
      <c r="P710" s="208"/>
      <c r="Q710" s="208"/>
      <c r="R710" s="208"/>
      <c r="S710" s="208"/>
    </row>
    <row r="711" spans="2:19" ht="15.75" customHeight="1" x14ac:dyDescent="0.25">
      <c r="B711" s="207"/>
      <c r="P711" s="208"/>
      <c r="Q711" s="208"/>
      <c r="R711" s="208"/>
      <c r="S711" s="208"/>
    </row>
    <row r="712" spans="2:19" ht="15.75" customHeight="1" x14ac:dyDescent="0.25">
      <c r="B712" s="207"/>
      <c r="P712" s="208"/>
      <c r="Q712" s="208"/>
      <c r="R712" s="208"/>
      <c r="S712" s="208"/>
    </row>
    <row r="713" spans="2:19" ht="15.75" customHeight="1" x14ac:dyDescent="0.25">
      <c r="B713" s="207"/>
      <c r="P713" s="208"/>
      <c r="Q713" s="208"/>
      <c r="R713" s="208"/>
      <c r="S713" s="208"/>
    </row>
    <row r="714" spans="2:19" ht="15.75" customHeight="1" x14ac:dyDescent="0.25">
      <c r="B714" s="207"/>
      <c r="P714" s="208"/>
      <c r="Q714" s="208"/>
      <c r="R714" s="208"/>
      <c r="S714" s="208"/>
    </row>
    <row r="715" spans="2:19" ht="15.75" customHeight="1" x14ac:dyDescent="0.25">
      <c r="B715" s="207"/>
      <c r="P715" s="208"/>
      <c r="Q715" s="208"/>
      <c r="R715" s="208"/>
      <c r="S715" s="208"/>
    </row>
    <row r="716" spans="2:19" ht="15.75" customHeight="1" x14ac:dyDescent="0.25">
      <c r="B716" s="207"/>
      <c r="P716" s="208"/>
      <c r="Q716" s="208"/>
      <c r="R716" s="208"/>
      <c r="S716" s="208"/>
    </row>
    <row r="717" spans="2:19" ht="15.75" customHeight="1" x14ac:dyDescent="0.25">
      <c r="B717" s="207"/>
      <c r="P717" s="208"/>
      <c r="Q717" s="208"/>
      <c r="R717" s="208"/>
      <c r="S717" s="208"/>
    </row>
    <row r="718" spans="2:19" ht="15.75" customHeight="1" x14ac:dyDescent="0.25">
      <c r="B718" s="207"/>
      <c r="P718" s="208"/>
      <c r="Q718" s="208"/>
      <c r="R718" s="208"/>
      <c r="S718" s="208"/>
    </row>
    <row r="719" spans="2:19" ht="15.75" customHeight="1" x14ac:dyDescent="0.25">
      <c r="B719" s="207"/>
      <c r="P719" s="208"/>
      <c r="Q719" s="208"/>
      <c r="R719" s="208"/>
      <c r="S719" s="208"/>
    </row>
    <row r="720" spans="2:19" ht="15.75" customHeight="1" x14ac:dyDescent="0.25">
      <c r="B720" s="207"/>
      <c r="P720" s="208"/>
      <c r="Q720" s="208"/>
      <c r="R720" s="208"/>
      <c r="S720" s="208"/>
    </row>
    <row r="721" spans="2:19" ht="15.75" customHeight="1" x14ac:dyDescent="0.25">
      <c r="B721" s="207"/>
      <c r="P721" s="208"/>
      <c r="Q721" s="208"/>
      <c r="R721" s="208"/>
      <c r="S721" s="208"/>
    </row>
    <row r="722" spans="2:19" ht="15.75" customHeight="1" x14ac:dyDescent="0.25">
      <c r="B722" s="207"/>
      <c r="P722" s="208"/>
      <c r="Q722" s="208"/>
      <c r="R722" s="208"/>
      <c r="S722" s="208"/>
    </row>
    <row r="723" spans="2:19" ht="15.75" customHeight="1" x14ac:dyDescent="0.25">
      <c r="B723" s="207"/>
      <c r="P723" s="208"/>
      <c r="Q723" s="208"/>
      <c r="R723" s="208"/>
      <c r="S723" s="208"/>
    </row>
    <row r="724" spans="2:19" ht="15.75" customHeight="1" x14ac:dyDescent="0.25">
      <c r="B724" s="207"/>
      <c r="P724" s="208"/>
      <c r="Q724" s="208"/>
      <c r="R724" s="208"/>
      <c r="S724" s="208"/>
    </row>
    <row r="725" spans="2:19" ht="15.75" customHeight="1" x14ac:dyDescent="0.25">
      <c r="B725" s="207"/>
      <c r="P725" s="208"/>
      <c r="Q725" s="208"/>
      <c r="R725" s="208"/>
      <c r="S725" s="208"/>
    </row>
    <row r="726" spans="2:19" ht="15.75" customHeight="1" x14ac:dyDescent="0.25">
      <c r="B726" s="207"/>
      <c r="P726" s="208"/>
      <c r="Q726" s="208"/>
      <c r="R726" s="208"/>
      <c r="S726" s="208"/>
    </row>
    <row r="727" spans="2:19" ht="15.75" customHeight="1" x14ac:dyDescent="0.25">
      <c r="B727" s="207"/>
      <c r="P727" s="208"/>
      <c r="Q727" s="208"/>
      <c r="R727" s="208"/>
      <c r="S727" s="208"/>
    </row>
    <row r="728" spans="2:19" ht="15.75" customHeight="1" x14ac:dyDescent="0.25">
      <c r="B728" s="207"/>
      <c r="P728" s="208"/>
      <c r="Q728" s="208"/>
      <c r="R728" s="208"/>
      <c r="S728" s="208"/>
    </row>
    <row r="729" spans="2:19" ht="15.75" customHeight="1" x14ac:dyDescent="0.25">
      <c r="B729" s="207"/>
      <c r="P729" s="208"/>
      <c r="Q729" s="208"/>
      <c r="R729" s="208"/>
      <c r="S729" s="208"/>
    </row>
    <row r="730" spans="2:19" ht="15.75" customHeight="1" x14ac:dyDescent="0.25">
      <c r="B730" s="207"/>
      <c r="P730" s="208"/>
      <c r="Q730" s="208"/>
      <c r="R730" s="208"/>
      <c r="S730" s="208"/>
    </row>
    <row r="731" spans="2:19" ht="15.75" customHeight="1" x14ac:dyDescent="0.25">
      <c r="B731" s="207"/>
      <c r="P731" s="208"/>
      <c r="Q731" s="208"/>
      <c r="R731" s="208"/>
      <c r="S731" s="208"/>
    </row>
    <row r="732" spans="2:19" ht="15.75" customHeight="1" x14ac:dyDescent="0.25">
      <c r="B732" s="207"/>
      <c r="P732" s="208"/>
      <c r="Q732" s="208"/>
      <c r="R732" s="208"/>
      <c r="S732" s="208"/>
    </row>
    <row r="733" spans="2:19" ht="15.75" customHeight="1" x14ac:dyDescent="0.25">
      <c r="B733" s="207"/>
      <c r="P733" s="208"/>
      <c r="Q733" s="208"/>
      <c r="R733" s="208"/>
      <c r="S733" s="208"/>
    </row>
    <row r="734" spans="2:19" ht="15.75" customHeight="1" x14ac:dyDescent="0.25">
      <c r="B734" s="207"/>
      <c r="P734" s="208"/>
      <c r="Q734" s="208"/>
      <c r="R734" s="208"/>
      <c r="S734" s="208"/>
    </row>
    <row r="735" spans="2:19" ht="15.75" customHeight="1" x14ac:dyDescent="0.25">
      <c r="B735" s="207"/>
      <c r="P735" s="208"/>
      <c r="Q735" s="208"/>
      <c r="R735" s="208"/>
      <c r="S735" s="208"/>
    </row>
    <row r="736" spans="2:19" ht="15.75" customHeight="1" x14ac:dyDescent="0.25">
      <c r="B736" s="207"/>
      <c r="P736" s="208"/>
      <c r="Q736" s="208"/>
      <c r="R736" s="208"/>
      <c r="S736" s="208"/>
    </row>
    <row r="737" spans="2:19" ht="15.75" customHeight="1" x14ac:dyDescent="0.25">
      <c r="B737" s="207"/>
      <c r="P737" s="208"/>
      <c r="Q737" s="208"/>
      <c r="R737" s="208"/>
      <c r="S737" s="208"/>
    </row>
    <row r="738" spans="2:19" ht="15.75" customHeight="1" x14ac:dyDescent="0.25">
      <c r="B738" s="207"/>
      <c r="P738" s="208"/>
      <c r="Q738" s="208"/>
      <c r="R738" s="208"/>
      <c r="S738" s="208"/>
    </row>
    <row r="739" spans="2:19" ht="15.75" customHeight="1" x14ac:dyDescent="0.25">
      <c r="B739" s="207"/>
      <c r="P739" s="208"/>
      <c r="Q739" s="208"/>
      <c r="R739" s="208"/>
      <c r="S739" s="208"/>
    </row>
    <row r="740" spans="2:19" ht="15.75" customHeight="1" x14ac:dyDescent="0.25">
      <c r="B740" s="207"/>
      <c r="P740" s="208"/>
      <c r="Q740" s="208"/>
      <c r="R740" s="208"/>
      <c r="S740" s="208"/>
    </row>
    <row r="741" spans="2:19" ht="15.75" customHeight="1" x14ac:dyDescent="0.25">
      <c r="B741" s="207"/>
      <c r="P741" s="208"/>
      <c r="Q741" s="208"/>
      <c r="R741" s="208"/>
      <c r="S741" s="208"/>
    </row>
    <row r="742" spans="2:19" ht="15.75" customHeight="1" x14ac:dyDescent="0.25">
      <c r="B742" s="207"/>
      <c r="P742" s="208"/>
      <c r="Q742" s="208"/>
      <c r="R742" s="208"/>
      <c r="S742" s="208"/>
    </row>
    <row r="743" spans="2:19" ht="15.75" customHeight="1" x14ac:dyDescent="0.25">
      <c r="B743" s="207"/>
      <c r="P743" s="208"/>
      <c r="Q743" s="208"/>
      <c r="R743" s="208"/>
      <c r="S743" s="208"/>
    </row>
    <row r="744" spans="2:19" ht="15.75" customHeight="1" x14ac:dyDescent="0.25">
      <c r="B744" s="207"/>
      <c r="P744" s="208"/>
      <c r="Q744" s="208"/>
      <c r="R744" s="208"/>
      <c r="S744" s="208"/>
    </row>
    <row r="745" spans="2:19" ht="15.75" customHeight="1" x14ac:dyDescent="0.25">
      <c r="B745" s="207"/>
      <c r="P745" s="208"/>
      <c r="Q745" s="208"/>
      <c r="R745" s="208"/>
      <c r="S745" s="208"/>
    </row>
    <row r="746" spans="2:19" ht="15.75" customHeight="1" x14ac:dyDescent="0.25">
      <c r="B746" s="207"/>
      <c r="P746" s="208"/>
      <c r="Q746" s="208"/>
      <c r="R746" s="208"/>
      <c r="S746" s="208"/>
    </row>
    <row r="747" spans="2:19" ht="15.75" customHeight="1" x14ac:dyDescent="0.25">
      <c r="B747" s="207"/>
      <c r="P747" s="208"/>
      <c r="Q747" s="208"/>
      <c r="R747" s="208"/>
      <c r="S747" s="208"/>
    </row>
    <row r="748" spans="2:19" ht="15.75" customHeight="1" x14ac:dyDescent="0.25">
      <c r="B748" s="207"/>
      <c r="P748" s="208"/>
      <c r="Q748" s="208"/>
      <c r="R748" s="208"/>
      <c r="S748" s="208"/>
    </row>
    <row r="749" spans="2:19" ht="15.75" customHeight="1" x14ac:dyDescent="0.25">
      <c r="B749" s="207"/>
      <c r="P749" s="208"/>
      <c r="Q749" s="208"/>
      <c r="R749" s="208"/>
      <c r="S749" s="208"/>
    </row>
    <row r="750" spans="2:19" ht="15.75" customHeight="1" x14ac:dyDescent="0.25">
      <c r="B750" s="207"/>
      <c r="P750" s="208"/>
      <c r="Q750" s="208"/>
      <c r="R750" s="208"/>
      <c r="S750" s="208"/>
    </row>
    <row r="751" spans="2:19" ht="15.75" customHeight="1" x14ac:dyDescent="0.25">
      <c r="B751" s="207"/>
      <c r="P751" s="208"/>
      <c r="Q751" s="208"/>
      <c r="R751" s="208"/>
      <c r="S751" s="208"/>
    </row>
    <row r="752" spans="2:19" ht="15.75" customHeight="1" x14ac:dyDescent="0.25">
      <c r="B752" s="207"/>
      <c r="P752" s="208"/>
      <c r="Q752" s="208"/>
      <c r="R752" s="208"/>
      <c r="S752" s="208"/>
    </row>
    <row r="753" spans="2:19" ht="15.75" customHeight="1" x14ac:dyDescent="0.25">
      <c r="B753" s="207"/>
      <c r="P753" s="208"/>
      <c r="Q753" s="208"/>
      <c r="R753" s="208"/>
      <c r="S753" s="208"/>
    </row>
    <row r="754" spans="2:19" ht="15.75" customHeight="1" x14ac:dyDescent="0.25">
      <c r="B754" s="207"/>
      <c r="P754" s="208"/>
      <c r="Q754" s="208"/>
      <c r="R754" s="208"/>
      <c r="S754" s="208"/>
    </row>
    <row r="755" spans="2:19" ht="15.75" customHeight="1" x14ac:dyDescent="0.25">
      <c r="B755" s="207"/>
      <c r="P755" s="208"/>
      <c r="Q755" s="208"/>
      <c r="R755" s="208"/>
      <c r="S755" s="208"/>
    </row>
    <row r="756" spans="2:19" ht="15.75" customHeight="1" x14ac:dyDescent="0.25">
      <c r="B756" s="207"/>
      <c r="P756" s="208"/>
      <c r="Q756" s="208"/>
      <c r="R756" s="208"/>
      <c r="S756" s="208"/>
    </row>
    <row r="757" spans="2:19" ht="15.75" customHeight="1" x14ac:dyDescent="0.25">
      <c r="B757" s="207"/>
      <c r="P757" s="208"/>
      <c r="Q757" s="208"/>
      <c r="R757" s="208"/>
      <c r="S757" s="208"/>
    </row>
    <row r="758" spans="2:19" ht="15.75" customHeight="1" x14ac:dyDescent="0.25">
      <c r="B758" s="207"/>
      <c r="P758" s="208"/>
      <c r="Q758" s="208"/>
      <c r="R758" s="208"/>
      <c r="S758" s="208"/>
    </row>
    <row r="759" spans="2:19" ht="15.75" customHeight="1" x14ac:dyDescent="0.25">
      <c r="B759" s="207"/>
      <c r="P759" s="208"/>
      <c r="Q759" s="208"/>
      <c r="R759" s="208"/>
      <c r="S759" s="208"/>
    </row>
    <row r="760" spans="2:19" ht="15.75" customHeight="1" x14ac:dyDescent="0.25">
      <c r="B760" s="207"/>
      <c r="P760" s="208"/>
      <c r="Q760" s="208"/>
      <c r="R760" s="208"/>
      <c r="S760" s="208"/>
    </row>
    <row r="761" spans="2:19" ht="15.75" customHeight="1" x14ac:dyDescent="0.25">
      <c r="B761" s="207"/>
      <c r="P761" s="208"/>
      <c r="Q761" s="208"/>
      <c r="R761" s="208"/>
      <c r="S761" s="208"/>
    </row>
    <row r="762" spans="2:19" ht="15.75" customHeight="1" x14ac:dyDescent="0.25">
      <c r="B762" s="207"/>
      <c r="P762" s="208"/>
      <c r="Q762" s="208"/>
      <c r="R762" s="208"/>
      <c r="S762" s="208"/>
    </row>
    <row r="763" spans="2:19" ht="15.75" customHeight="1" x14ac:dyDescent="0.25">
      <c r="B763" s="207"/>
      <c r="P763" s="208"/>
      <c r="Q763" s="208"/>
      <c r="R763" s="208"/>
      <c r="S763" s="208"/>
    </row>
    <row r="764" spans="2:19" ht="15.75" customHeight="1" x14ac:dyDescent="0.25">
      <c r="B764" s="207"/>
      <c r="P764" s="208"/>
      <c r="Q764" s="208"/>
      <c r="R764" s="208"/>
      <c r="S764" s="208"/>
    </row>
    <row r="765" spans="2:19" ht="15.75" customHeight="1" x14ac:dyDescent="0.25">
      <c r="B765" s="207"/>
      <c r="P765" s="208"/>
      <c r="Q765" s="208"/>
      <c r="R765" s="208"/>
      <c r="S765" s="208"/>
    </row>
    <row r="766" spans="2:19" ht="15.75" customHeight="1" x14ac:dyDescent="0.25">
      <c r="B766" s="207"/>
      <c r="P766" s="208"/>
      <c r="Q766" s="208"/>
      <c r="R766" s="208"/>
      <c r="S766" s="208"/>
    </row>
    <row r="767" spans="2:19" ht="15.75" customHeight="1" x14ac:dyDescent="0.25">
      <c r="B767" s="207"/>
      <c r="P767" s="208"/>
      <c r="Q767" s="208"/>
      <c r="R767" s="208"/>
      <c r="S767" s="208"/>
    </row>
    <row r="768" spans="2:19" ht="15.75" customHeight="1" x14ac:dyDescent="0.25">
      <c r="B768" s="207"/>
      <c r="P768" s="208"/>
      <c r="Q768" s="208"/>
      <c r="R768" s="208"/>
      <c r="S768" s="208"/>
    </row>
    <row r="769" spans="2:19" ht="15.75" customHeight="1" x14ac:dyDescent="0.25">
      <c r="B769" s="207"/>
      <c r="P769" s="208"/>
      <c r="Q769" s="208"/>
      <c r="R769" s="208"/>
      <c r="S769" s="208"/>
    </row>
    <row r="770" spans="2:19" ht="15.75" customHeight="1" x14ac:dyDescent="0.25">
      <c r="B770" s="207"/>
      <c r="P770" s="208"/>
      <c r="Q770" s="208"/>
      <c r="R770" s="208"/>
      <c r="S770" s="208"/>
    </row>
    <row r="771" spans="2:19" ht="15.75" customHeight="1" x14ac:dyDescent="0.25">
      <c r="B771" s="207"/>
      <c r="P771" s="208"/>
      <c r="Q771" s="208"/>
      <c r="R771" s="208"/>
      <c r="S771" s="208"/>
    </row>
    <row r="772" spans="2:19" ht="15.75" customHeight="1" x14ac:dyDescent="0.25">
      <c r="B772" s="207"/>
      <c r="P772" s="208"/>
      <c r="Q772" s="208"/>
      <c r="R772" s="208"/>
      <c r="S772" s="208"/>
    </row>
    <row r="773" spans="2:19" ht="15.75" customHeight="1" x14ac:dyDescent="0.25">
      <c r="B773" s="207"/>
      <c r="P773" s="208"/>
      <c r="Q773" s="208"/>
      <c r="R773" s="208"/>
      <c r="S773" s="208"/>
    </row>
    <row r="774" spans="2:19" ht="15.75" customHeight="1" x14ac:dyDescent="0.25">
      <c r="B774" s="207"/>
      <c r="P774" s="208"/>
      <c r="Q774" s="208"/>
      <c r="R774" s="208"/>
      <c r="S774" s="208"/>
    </row>
    <row r="775" spans="2:19" ht="15.75" customHeight="1" x14ac:dyDescent="0.25">
      <c r="B775" s="207"/>
      <c r="P775" s="208"/>
      <c r="Q775" s="208"/>
      <c r="R775" s="208"/>
      <c r="S775" s="208"/>
    </row>
    <row r="776" spans="2:19" ht="15.75" customHeight="1" x14ac:dyDescent="0.25">
      <c r="B776" s="207"/>
      <c r="P776" s="208"/>
      <c r="Q776" s="208"/>
      <c r="R776" s="208"/>
      <c r="S776" s="208"/>
    </row>
    <row r="777" spans="2:19" ht="15.75" customHeight="1" x14ac:dyDescent="0.25">
      <c r="B777" s="207"/>
      <c r="P777" s="208"/>
      <c r="Q777" s="208"/>
      <c r="R777" s="208"/>
      <c r="S777" s="208"/>
    </row>
    <row r="778" spans="2:19" ht="15.75" customHeight="1" x14ac:dyDescent="0.25">
      <c r="B778" s="207"/>
      <c r="P778" s="208"/>
      <c r="Q778" s="208"/>
      <c r="R778" s="208"/>
      <c r="S778" s="208"/>
    </row>
    <row r="779" spans="2:19" ht="15.75" customHeight="1" x14ac:dyDescent="0.25">
      <c r="B779" s="207"/>
      <c r="P779" s="208"/>
      <c r="Q779" s="208"/>
      <c r="R779" s="208"/>
      <c r="S779" s="208"/>
    </row>
    <row r="780" spans="2:19" ht="15.75" customHeight="1" x14ac:dyDescent="0.25">
      <c r="B780" s="207"/>
      <c r="P780" s="208"/>
      <c r="Q780" s="208"/>
      <c r="R780" s="208"/>
      <c r="S780" s="208"/>
    </row>
    <row r="781" spans="2:19" ht="15.75" customHeight="1" x14ac:dyDescent="0.25">
      <c r="B781" s="207"/>
      <c r="P781" s="208"/>
      <c r="Q781" s="208"/>
      <c r="R781" s="208"/>
      <c r="S781" s="208"/>
    </row>
    <row r="782" spans="2:19" ht="15.75" customHeight="1" x14ac:dyDescent="0.25">
      <c r="B782" s="207"/>
      <c r="P782" s="208"/>
      <c r="Q782" s="208"/>
      <c r="R782" s="208"/>
      <c r="S782" s="208"/>
    </row>
    <row r="783" spans="2:19" ht="15.75" customHeight="1" x14ac:dyDescent="0.25">
      <c r="B783" s="207"/>
      <c r="P783" s="208"/>
      <c r="Q783" s="208"/>
      <c r="R783" s="208"/>
      <c r="S783" s="208"/>
    </row>
    <row r="784" spans="2:19" ht="15.75" customHeight="1" x14ac:dyDescent="0.25">
      <c r="B784" s="207"/>
      <c r="P784" s="208"/>
      <c r="Q784" s="208"/>
      <c r="R784" s="208"/>
      <c r="S784" s="208"/>
    </row>
    <row r="785" spans="2:19" ht="15.75" customHeight="1" x14ac:dyDescent="0.25">
      <c r="B785" s="207"/>
      <c r="P785" s="208"/>
      <c r="Q785" s="208"/>
      <c r="R785" s="208"/>
      <c r="S785" s="208"/>
    </row>
    <row r="786" spans="2:19" ht="15.75" customHeight="1" x14ac:dyDescent="0.25">
      <c r="B786" s="207"/>
      <c r="P786" s="208"/>
      <c r="Q786" s="208"/>
      <c r="R786" s="208"/>
      <c r="S786" s="208"/>
    </row>
    <row r="787" spans="2:19" ht="15.75" customHeight="1" x14ac:dyDescent="0.25">
      <c r="B787" s="207"/>
      <c r="P787" s="208"/>
      <c r="Q787" s="208"/>
      <c r="R787" s="208"/>
      <c r="S787" s="208"/>
    </row>
    <row r="788" spans="2:19" ht="15.75" customHeight="1" x14ac:dyDescent="0.25">
      <c r="B788" s="207"/>
      <c r="P788" s="208"/>
      <c r="Q788" s="208"/>
      <c r="R788" s="208"/>
      <c r="S788" s="208"/>
    </row>
    <row r="789" spans="2:19" ht="15.75" customHeight="1" x14ac:dyDescent="0.25">
      <c r="B789" s="207"/>
      <c r="P789" s="208"/>
      <c r="Q789" s="208"/>
      <c r="R789" s="208"/>
      <c r="S789" s="208"/>
    </row>
    <row r="790" spans="2:19" ht="15.75" customHeight="1" x14ac:dyDescent="0.25">
      <c r="B790" s="207"/>
      <c r="P790" s="208"/>
      <c r="Q790" s="208"/>
      <c r="R790" s="208"/>
      <c r="S790" s="208"/>
    </row>
    <row r="791" spans="2:19" ht="15.75" customHeight="1" x14ac:dyDescent="0.25">
      <c r="B791" s="207"/>
      <c r="P791" s="208"/>
      <c r="Q791" s="208"/>
      <c r="R791" s="208"/>
      <c r="S791" s="208"/>
    </row>
    <row r="792" spans="2:19" ht="15.75" customHeight="1" x14ac:dyDescent="0.25">
      <c r="B792" s="207"/>
      <c r="P792" s="208"/>
      <c r="Q792" s="208"/>
      <c r="R792" s="208"/>
      <c r="S792" s="208"/>
    </row>
    <row r="793" spans="2:19" ht="15.75" customHeight="1" x14ac:dyDescent="0.25">
      <c r="B793" s="207"/>
      <c r="P793" s="208"/>
      <c r="Q793" s="208"/>
      <c r="R793" s="208"/>
      <c r="S793" s="208"/>
    </row>
    <row r="794" spans="2:19" ht="15.75" customHeight="1" x14ac:dyDescent="0.25">
      <c r="B794" s="207"/>
      <c r="P794" s="208"/>
      <c r="Q794" s="208"/>
      <c r="R794" s="208"/>
      <c r="S794" s="208"/>
    </row>
    <row r="795" spans="2:19" ht="15.75" customHeight="1" x14ac:dyDescent="0.25">
      <c r="B795" s="207"/>
      <c r="P795" s="208"/>
      <c r="Q795" s="208"/>
      <c r="R795" s="208"/>
      <c r="S795" s="208"/>
    </row>
    <row r="796" spans="2:19" ht="15.75" customHeight="1" x14ac:dyDescent="0.25">
      <c r="B796" s="207"/>
      <c r="P796" s="208"/>
      <c r="Q796" s="208"/>
      <c r="R796" s="208"/>
      <c r="S796" s="208"/>
    </row>
    <row r="797" spans="2:19" ht="15.75" customHeight="1" x14ac:dyDescent="0.25">
      <c r="B797" s="207"/>
      <c r="P797" s="208"/>
      <c r="Q797" s="208"/>
      <c r="R797" s="208"/>
      <c r="S797" s="208"/>
    </row>
    <row r="798" spans="2:19" ht="15.75" customHeight="1" x14ac:dyDescent="0.25">
      <c r="B798" s="207"/>
      <c r="P798" s="208"/>
      <c r="Q798" s="208"/>
      <c r="R798" s="208"/>
      <c r="S798" s="208"/>
    </row>
    <row r="799" spans="2:19" ht="15.75" customHeight="1" x14ac:dyDescent="0.25">
      <c r="B799" s="207"/>
      <c r="P799" s="208"/>
      <c r="Q799" s="208"/>
      <c r="R799" s="208"/>
      <c r="S799" s="208"/>
    </row>
    <row r="800" spans="2:19" ht="15.75" customHeight="1" x14ac:dyDescent="0.25">
      <c r="B800" s="207"/>
      <c r="P800" s="208"/>
      <c r="Q800" s="208"/>
      <c r="R800" s="208"/>
      <c r="S800" s="208"/>
    </row>
    <row r="801" spans="2:19" ht="15.75" customHeight="1" x14ac:dyDescent="0.25">
      <c r="B801" s="207"/>
      <c r="P801" s="208"/>
      <c r="Q801" s="208"/>
      <c r="R801" s="208"/>
      <c r="S801" s="208"/>
    </row>
    <row r="802" spans="2:19" ht="15.75" customHeight="1" x14ac:dyDescent="0.25">
      <c r="B802" s="207"/>
      <c r="P802" s="208"/>
      <c r="Q802" s="208"/>
      <c r="R802" s="208"/>
      <c r="S802" s="208"/>
    </row>
    <row r="803" spans="2:19" ht="15.75" customHeight="1" x14ac:dyDescent="0.25">
      <c r="B803" s="207"/>
      <c r="P803" s="208"/>
      <c r="Q803" s="208"/>
      <c r="R803" s="208"/>
      <c r="S803" s="208"/>
    </row>
    <row r="804" spans="2:19" ht="15.75" customHeight="1" x14ac:dyDescent="0.25">
      <c r="B804" s="207"/>
      <c r="P804" s="208"/>
      <c r="Q804" s="208"/>
      <c r="R804" s="208"/>
      <c r="S804" s="208"/>
    </row>
    <row r="805" spans="2:19" ht="15.75" customHeight="1" x14ac:dyDescent="0.25">
      <c r="B805" s="207"/>
      <c r="P805" s="208"/>
      <c r="Q805" s="208"/>
      <c r="R805" s="208"/>
      <c r="S805" s="208"/>
    </row>
    <row r="806" spans="2:19" ht="15.75" customHeight="1" x14ac:dyDescent="0.25">
      <c r="B806" s="207"/>
      <c r="P806" s="208"/>
      <c r="Q806" s="208"/>
      <c r="R806" s="208"/>
      <c r="S806" s="208"/>
    </row>
    <row r="807" spans="2:19" ht="15.75" customHeight="1" x14ac:dyDescent="0.25">
      <c r="B807" s="207"/>
      <c r="P807" s="208"/>
      <c r="Q807" s="208"/>
      <c r="R807" s="208"/>
      <c r="S807" s="208"/>
    </row>
    <row r="808" spans="2:19" ht="15.75" customHeight="1" x14ac:dyDescent="0.25">
      <c r="B808" s="207"/>
      <c r="P808" s="208"/>
      <c r="Q808" s="208"/>
      <c r="R808" s="208"/>
      <c r="S808" s="208"/>
    </row>
    <row r="809" spans="2:19" ht="15.75" customHeight="1" x14ac:dyDescent="0.25">
      <c r="B809" s="207"/>
      <c r="P809" s="208"/>
      <c r="Q809" s="208"/>
      <c r="R809" s="208"/>
      <c r="S809" s="208"/>
    </row>
    <row r="810" spans="2:19" ht="15.75" customHeight="1" x14ac:dyDescent="0.25">
      <c r="B810" s="207"/>
      <c r="P810" s="208"/>
      <c r="Q810" s="208"/>
      <c r="R810" s="208"/>
      <c r="S810" s="208"/>
    </row>
    <row r="811" spans="2:19" ht="15.75" customHeight="1" x14ac:dyDescent="0.25">
      <c r="B811" s="207"/>
      <c r="P811" s="208"/>
      <c r="Q811" s="208"/>
      <c r="R811" s="208"/>
      <c r="S811" s="208"/>
    </row>
    <row r="812" spans="2:19" ht="15.75" customHeight="1" x14ac:dyDescent="0.25">
      <c r="B812" s="207"/>
      <c r="P812" s="208"/>
      <c r="Q812" s="208"/>
      <c r="R812" s="208"/>
      <c r="S812" s="208"/>
    </row>
    <row r="813" spans="2:19" ht="15.75" customHeight="1" x14ac:dyDescent="0.25">
      <c r="B813" s="207"/>
      <c r="P813" s="208"/>
      <c r="Q813" s="208"/>
      <c r="R813" s="208"/>
      <c r="S813" s="208"/>
    </row>
    <row r="814" spans="2:19" ht="15.75" customHeight="1" x14ac:dyDescent="0.25">
      <c r="B814" s="207"/>
      <c r="P814" s="208"/>
      <c r="Q814" s="208"/>
      <c r="R814" s="208"/>
      <c r="S814" s="208"/>
    </row>
    <row r="815" spans="2:19" ht="15.75" customHeight="1" x14ac:dyDescent="0.25">
      <c r="B815" s="207"/>
      <c r="P815" s="208"/>
      <c r="Q815" s="208"/>
      <c r="R815" s="208"/>
      <c r="S815" s="208"/>
    </row>
    <row r="816" spans="2:19" ht="15.75" customHeight="1" x14ac:dyDescent="0.25">
      <c r="B816" s="207"/>
      <c r="P816" s="208"/>
      <c r="Q816" s="208"/>
      <c r="R816" s="208"/>
      <c r="S816" s="208"/>
    </row>
    <row r="817" spans="2:19" ht="15.75" customHeight="1" x14ac:dyDescent="0.25">
      <c r="B817" s="207"/>
      <c r="P817" s="208"/>
      <c r="Q817" s="208"/>
      <c r="R817" s="208"/>
      <c r="S817" s="208"/>
    </row>
    <row r="818" spans="2:19" ht="15.75" customHeight="1" x14ac:dyDescent="0.25">
      <c r="B818" s="207"/>
      <c r="P818" s="208"/>
      <c r="Q818" s="208"/>
      <c r="R818" s="208"/>
      <c r="S818" s="208"/>
    </row>
    <row r="819" spans="2:19" ht="15.75" customHeight="1" x14ac:dyDescent="0.25">
      <c r="B819" s="207"/>
      <c r="P819" s="208"/>
      <c r="Q819" s="208"/>
      <c r="R819" s="208"/>
      <c r="S819" s="208"/>
    </row>
    <row r="820" spans="2:19" ht="15.75" customHeight="1" x14ac:dyDescent="0.25">
      <c r="B820" s="207"/>
      <c r="P820" s="208"/>
      <c r="Q820" s="208"/>
      <c r="R820" s="208"/>
      <c r="S820" s="208"/>
    </row>
    <row r="821" spans="2:19" ht="15.75" customHeight="1" x14ac:dyDescent="0.25">
      <c r="B821" s="207"/>
      <c r="P821" s="208"/>
      <c r="Q821" s="208"/>
      <c r="R821" s="208"/>
      <c r="S821" s="208"/>
    </row>
    <row r="822" spans="2:19" ht="15.75" customHeight="1" x14ac:dyDescent="0.25">
      <c r="B822" s="207"/>
      <c r="P822" s="208"/>
      <c r="Q822" s="208"/>
      <c r="R822" s="208"/>
      <c r="S822" s="208"/>
    </row>
    <row r="823" spans="2:19" ht="15.75" customHeight="1" x14ac:dyDescent="0.25">
      <c r="B823" s="207"/>
      <c r="P823" s="208"/>
      <c r="Q823" s="208"/>
      <c r="R823" s="208"/>
      <c r="S823" s="208"/>
    </row>
    <row r="824" spans="2:19" ht="15.75" customHeight="1" x14ac:dyDescent="0.25">
      <c r="B824" s="207"/>
      <c r="P824" s="208"/>
      <c r="Q824" s="208"/>
      <c r="R824" s="208"/>
      <c r="S824" s="208"/>
    </row>
    <row r="825" spans="2:19" ht="15.75" customHeight="1" x14ac:dyDescent="0.25">
      <c r="B825" s="207"/>
      <c r="P825" s="208"/>
      <c r="Q825" s="208"/>
      <c r="R825" s="208"/>
      <c r="S825" s="208"/>
    </row>
    <row r="826" spans="2:19" ht="15.75" customHeight="1" x14ac:dyDescent="0.25">
      <c r="B826" s="207"/>
      <c r="P826" s="208"/>
      <c r="Q826" s="208"/>
      <c r="R826" s="208"/>
      <c r="S826" s="208"/>
    </row>
    <row r="827" spans="2:19" ht="15.75" customHeight="1" x14ac:dyDescent="0.25">
      <c r="B827" s="207"/>
      <c r="P827" s="208"/>
      <c r="Q827" s="208"/>
      <c r="R827" s="208"/>
      <c r="S827" s="208"/>
    </row>
    <row r="828" spans="2:19" ht="15.75" customHeight="1" x14ac:dyDescent="0.25">
      <c r="B828" s="207"/>
      <c r="P828" s="208"/>
      <c r="Q828" s="208"/>
      <c r="R828" s="208"/>
      <c r="S828" s="208"/>
    </row>
    <row r="829" spans="2:19" ht="15.75" customHeight="1" x14ac:dyDescent="0.25">
      <c r="B829" s="207"/>
      <c r="P829" s="208"/>
      <c r="Q829" s="208"/>
      <c r="R829" s="208"/>
      <c r="S829" s="208"/>
    </row>
    <row r="830" spans="2:19" ht="15.75" customHeight="1" x14ac:dyDescent="0.25">
      <c r="B830" s="207"/>
      <c r="P830" s="208"/>
      <c r="Q830" s="208"/>
      <c r="R830" s="208"/>
      <c r="S830" s="208"/>
    </row>
    <row r="831" spans="2:19" ht="15.75" customHeight="1" x14ac:dyDescent="0.25">
      <c r="B831" s="207"/>
      <c r="P831" s="208"/>
      <c r="Q831" s="208"/>
      <c r="R831" s="208"/>
      <c r="S831" s="208"/>
    </row>
    <row r="832" spans="2:19" ht="15.75" customHeight="1" x14ac:dyDescent="0.25">
      <c r="B832" s="207"/>
      <c r="P832" s="208"/>
      <c r="Q832" s="208"/>
      <c r="R832" s="208"/>
      <c r="S832" s="208"/>
    </row>
    <row r="833" spans="2:19" ht="15.75" customHeight="1" x14ac:dyDescent="0.25">
      <c r="B833" s="207"/>
      <c r="P833" s="208"/>
      <c r="Q833" s="208"/>
      <c r="R833" s="208"/>
      <c r="S833" s="208"/>
    </row>
    <row r="834" spans="2:19" ht="15.75" customHeight="1" x14ac:dyDescent="0.25">
      <c r="B834" s="207"/>
      <c r="P834" s="208"/>
      <c r="Q834" s="208"/>
      <c r="R834" s="208"/>
      <c r="S834" s="208"/>
    </row>
    <row r="835" spans="2:19" ht="15.75" customHeight="1" x14ac:dyDescent="0.25">
      <c r="B835" s="207"/>
      <c r="P835" s="208"/>
      <c r="Q835" s="208"/>
      <c r="R835" s="208"/>
      <c r="S835" s="208"/>
    </row>
    <row r="836" spans="2:19" ht="15.75" customHeight="1" x14ac:dyDescent="0.25">
      <c r="B836" s="207"/>
      <c r="P836" s="208"/>
      <c r="Q836" s="208"/>
      <c r="R836" s="208"/>
      <c r="S836" s="208"/>
    </row>
    <row r="837" spans="2:19" ht="15.75" customHeight="1" x14ac:dyDescent="0.25">
      <c r="B837" s="207"/>
      <c r="P837" s="208"/>
      <c r="Q837" s="208"/>
      <c r="R837" s="208"/>
      <c r="S837" s="208"/>
    </row>
    <row r="838" spans="2:19" ht="15.75" customHeight="1" x14ac:dyDescent="0.25">
      <c r="B838" s="207"/>
      <c r="P838" s="208"/>
      <c r="Q838" s="208"/>
      <c r="R838" s="208"/>
      <c r="S838" s="208"/>
    </row>
    <row r="839" spans="2:19" ht="15.75" customHeight="1" x14ac:dyDescent="0.25">
      <c r="B839" s="207"/>
      <c r="P839" s="208"/>
      <c r="Q839" s="208"/>
      <c r="R839" s="208"/>
      <c r="S839" s="208"/>
    </row>
    <row r="840" spans="2:19" ht="15.75" customHeight="1" x14ac:dyDescent="0.25">
      <c r="B840" s="207"/>
      <c r="P840" s="208"/>
      <c r="Q840" s="208"/>
      <c r="R840" s="208"/>
      <c r="S840" s="208"/>
    </row>
    <row r="841" spans="2:19" ht="15.75" customHeight="1" x14ac:dyDescent="0.25">
      <c r="B841" s="207"/>
      <c r="P841" s="208"/>
      <c r="Q841" s="208"/>
      <c r="R841" s="208"/>
      <c r="S841" s="208"/>
    </row>
    <row r="842" spans="2:19" ht="15.75" customHeight="1" x14ac:dyDescent="0.25">
      <c r="B842" s="207"/>
      <c r="P842" s="208"/>
      <c r="Q842" s="208"/>
      <c r="R842" s="208"/>
      <c r="S842" s="208"/>
    </row>
    <row r="843" spans="2:19" ht="15.75" customHeight="1" x14ac:dyDescent="0.25">
      <c r="B843" s="207"/>
      <c r="P843" s="208"/>
      <c r="Q843" s="208"/>
      <c r="R843" s="208"/>
      <c r="S843" s="208"/>
    </row>
    <row r="844" spans="2:19" ht="15.75" customHeight="1" x14ac:dyDescent="0.25">
      <c r="B844" s="207"/>
      <c r="P844" s="208"/>
      <c r="Q844" s="208"/>
      <c r="R844" s="208"/>
      <c r="S844" s="208"/>
    </row>
    <row r="845" spans="2:19" ht="15.75" customHeight="1" x14ac:dyDescent="0.25">
      <c r="B845" s="207"/>
      <c r="P845" s="208"/>
      <c r="Q845" s="208"/>
      <c r="R845" s="208"/>
      <c r="S845" s="208"/>
    </row>
    <row r="846" spans="2:19" ht="15.75" customHeight="1" x14ac:dyDescent="0.25">
      <c r="B846" s="207"/>
      <c r="P846" s="208"/>
      <c r="Q846" s="208"/>
      <c r="R846" s="208"/>
      <c r="S846" s="208"/>
    </row>
    <row r="847" spans="2:19" ht="15.75" customHeight="1" x14ac:dyDescent="0.25">
      <c r="B847" s="207"/>
      <c r="P847" s="208"/>
      <c r="Q847" s="208"/>
      <c r="R847" s="208"/>
      <c r="S847" s="208"/>
    </row>
    <row r="848" spans="2:19" ht="15.75" customHeight="1" x14ac:dyDescent="0.25">
      <c r="B848" s="207"/>
      <c r="P848" s="208"/>
      <c r="Q848" s="208"/>
      <c r="R848" s="208"/>
      <c r="S848" s="208"/>
    </row>
    <row r="849" spans="2:19" ht="15.75" customHeight="1" x14ac:dyDescent="0.25">
      <c r="B849" s="207"/>
      <c r="P849" s="208"/>
      <c r="Q849" s="208"/>
      <c r="R849" s="208"/>
      <c r="S849" s="208"/>
    </row>
    <row r="850" spans="2:19" ht="15.75" customHeight="1" x14ac:dyDescent="0.25">
      <c r="B850" s="207"/>
      <c r="P850" s="208"/>
      <c r="Q850" s="208"/>
      <c r="R850" s="208"/>
      <c r="S850" s="208"/>
    </row>
    <row r="851" spans="2:19" ht="15.75" customHeight="1" x14ac:dyDescent="0.25">
      <c r="B851" s="207"/>
      <c r="P851" s="208"/>
      <c r="Q851" s="208"/>
      <c r="R851" s="208"/>
      <c r="S851" s="208"/>
    </row>
    <row r="852" spans="2:19" ht="15.75" customHeight="1" x14ac:dyDescent="0.25">
      <c r="B852" s="207"/>
      <c r="P852" s="208"/>
      <c r="Q852" s="208"/>
      <c r="R852" s="208"/>
      <c r="S852" s="208"/>
    </row>
    <row r="853" spans="2:19" ht="15.75" customHeight="1" x14ac:dyDescent="0.25">
      <c r="B853" s="207"/>
      <c r="P853" s="208"/>
      <c r="Q853" s="208"/>
      <c r="R853" s="208"/>
      <c r="S853" s="208"/>
    </row>
    <row r="854" spans="2:19" ht="15.75" customHeight="1" x14ac:dyDescent="0.25">
      <c r="B854" s="207"/>
      <c r="P854" s="208"/>
      <c r="Q854" s="208"/>
      <c r="R854" s="208"/>
      <c r="S854" s="208"/>
    </row>
    <row r="855" spans="2:19" ht="15.75" customHeight="1" x14ac:dyDescent="0.25">
      <c r="B855" s="207"/>
      <c r="P855" s="208"/>
      <c r="Q855" s="208"/>
      <c r="R855" s="208"/>
      <c r="S855" s="208"/>
    </row>
    <row r="856" spans="2:19" ht="15.75" customHeight="1" x14ac:dyDescent="0.25">
      <c r="B856" s="207"/>
      <c r="P856" s="208"/>
      <c r="Q856" s="208"/>
      <c r="R856" s="208"/>
      <c r="S856" s="208"/>
    </row>
    <row r="857" spans="2:19" ht="15.75" customHeight="1" x14ac:dyDescent="0.25">
      <c r="B857" s="207"/>
      <c r="P857" s="208"/>
      <c r="Q857" s="208"/>
      <c r="R857" s="208"/>
      <c r="S857" s="208"/>
    </row>
    <row r="858" spans="2:19" ht="15.75" customHeight="1" x14ac:dyDescent="0.25">
      <c r="B858" s="207"/>
      <c r="P858" s="208"/>
      <c r="Q858" s="208"/>
      <c r="R858" s="208"/>
      <c r="S858" s="208"/>
    </row>
    <row r="859" spans="2:19" ht="15.75" customHeight="1" x14ac:dyDescent="0.25">
      <c r="B859" s="207"/>
      <c r="P859" s="208"/>
      <c r="Q859" s="208"/>
      <c r="R859" s="208"/>
      <c r="S859" s="208"/>
    </row>
    <row r="860" spans="2:19" ht="15.75" customHeight="1" x14ac:dyDescent="0.25">
      <c r="B860" s="207"/>
      <c r="P860" s="208"/>
      <c r="Q860" s="208"/>
      <c r="R860" s="208"/>
      <c r="S860" s="208"/>
    </row>
    <row r="861" spans="2:19" ht="15.75" customHeight="1" x14ac:dyDescent="0.25">
      <c r="B861" s="207"/>
      <c r="P861" s="208"/>
      <c r="Q861" s="208"/>
      <c r="R861" s="208"/>
      <c r="S861" s="208"/>
    </row>
    <row r="862" spans="2:19" ht="15.75" customHeight="1" x14ac:dyDescent="0.25">
      <c r="B862" s="207"/>
      <c r="P862" s="208"/>
      <c r="Q862" s="208"/>
      <c r="R862" s="208"/>
      <c r="S862" s="208"/>
    </row>
    <row r="863" spans="2:19" ht="15.75" customHeight="1" x14ac:dyDescent="0.25">
      <c r="B863" s="207"/>
      <c r="P863" s="208"/>
      <c r="Q863" s="208"/>
      <c r="R863" s="208"/>
      <c r="S863" s="208"/>
    </row>
    <row r="864" spans="2:19" ht="15.75" customHeight="1" x14ac:dyDescent="0.25">
      <c r="B864" s="207"/>
      <c r="P864" s="208"/>
      <c r="Q864" s="208"/>
      <c r="R864" s="208"/>
      <c r="S864" s="208"/>
    </row>
    <row r="865" spans="2:19" ht="15.75" customHeight="1" x14ac:dyDescent="0.25">
      <c r="B865" s="207"/>
      <c r="P865" s="208"/>
      <c r="Q865" s="208"/>
      <c r="R865" s="208"/>
      <c r="S865" s="208"/>
    </row>
    <row r="866" spans="2:19" ht="15.75" customHeight="1" x14ac:dyDescent="0.25">
      <c r="B866" s="207"/>
      <c r="P866" s="208"/>
      <c r="Q866" s="208"/>
      <c r="R866" s="208"/>
      <c r="S866" s="208"/>
    </row>
    <row r="867" spans="2:19" ht="15.75" customHeight="1" x14ac:dyDescent="0.25">
      <c r="B867" s="207"/>
      <c r="P867" s="208"/>
      <c r="Q867" s="208"/>
      <c r="R867" s="208"/>
      <c r="S867" s="208"/>
    </row>
    <row r="868" spans="2:19" ht="15.75" customHeight="1" x14ac:dyDescent="0.25">
      <c r="B868" s="207"/>
      <c r="P868" s="208"/>
      <c r="Q868" s="208"/>
      <c r="R868" s="208"/>
      <c r="S868" s="208"/>
    </row>
    <row r="869" spans="2:19" ht="15.75" customHeight="1" x14ac:dyDescent="0.25">
      <c r="B869" s="207"/>
      <c r="P869" s="208"/>
      <c r="Q869" s="208"/>
      <c r="R869" s="208"/>
      <c r="S869" s="208"/>
    </row>
    <row r="870" spans="2:19" ht="15.75" customHeight="1" x14ac:dyDescent="0.25">
      <c r="B870" s="207"/>
      <c r="P870" s="208"/>
      <c r="Q870" s="208"/>
      <c r="R870" s="208"/>
      <c r="S870" s="208"/>
    </row>
    <row r="871" spans="2:19" ht="15.75" customHeight="1" x14ac:dyDescent="0.25">
      <c r="B871" s="207"/>
      <c r="P871" s="208"/>
      <c r="Q871" s="208"/>
      <c r="R871" s="208"/>
      <c r="S871" s="208"/>
    </row>
    <row r="872" spans="2:19" ht="15.75" customHeight="1" x14ac:dyDescent="0.25">
      <c r="B872" s="207"/>
      <c r="P872" s="208"/>
      <c r="Q872" s="208"/>
      <c r="R872" s="208"/>
      <c r="S872" s="208"/>
    </row>
    <row r="873" spans="2:19" ht="15.75" customHeight="1" x14ac:dyDescent="0.25">
      <c r="B873" s="207"/>
      <c r="P873" s="208"/>
      <c r="Q873" s="208"/>
      <c r="R873" s="208"/>
      <c r="S873" s="208"/>
    </row>
    <row r="874" spans="2:19" ht="15.75" customHeight="1" x14ac:dyDescent="0.25">
      <c r="B874" s="207"/>
      <c r="P874" s="208"/>
      <c r="Q874" s="208"/>
      <c r="R874" s="208"/>
      <c r="S874" s="208"/>
    </row>
    <row r="875" spans="2:19" ht="15.75" customHeight="1" x14ac:dyDescent="0.25">
      <c r="B875" s="207"/>
      <c r="P875" s="208"/>
      <c r="Q875" s="208"/>
      <c r="R875" s="208"/>
      <c r="S875" s="208"/>
    </row>
    <row r="876" spans="2:19" ht="15.75" customHeight="1" x14ac:dyDescent="0.25">
      <c r="B876" s="207"/>
      <c r="P876" s="208"/>
      <c r="Q876" s="208"/>
      <c r="R876" s="208"/>
      <c r="S876" s="208"/>
    </row>
    <row r="877" spans="2:19" ht="15.75" customHeight="1" x14ac:dyDescent="0.25">
      <c r="B877" s="207"/>
      <c r="P877" s="208"/>
      <c r="Q877" s="208"/>
      <c r="R877" s="208"/>
      <c r="S877" s="208"/>
    </row>
    <row r="878" spans="2:19" ht="15.75" customHeight="1" x14ac:dyDescent="0.25">
      <c r="B878" s="207"/>
      <c r="P878" s="208"/>
      <c r="Q878" s="208"/>
      <c r="R878" s="208"/>
      <c r="S878" s="208"/>
    </row>
    <row r="879" spans="2:19" ht="15.75" customHeight="1" x14ac:dyDescent="0.25">
      <c r="B879" s="207"/>
      <c r="P879" s="208"/>
      <c r="Q879" s="208"/>
      <c r="R879" s="208"/>
      <c r="S879" s="208"/>
    </row>
    <row r="880" spans="2:19" ht="15.75" customHeight="1" x14ac:dyDescent="0.25">
      <c r="B880" s="207"/>
      <c r="P880" s="208"/>
      <c r="Q880" s="208"/>
      <c r="R880" s="208"/>
      <c r="S880" s="208"/>
    </row>
    <row r="881" spans="2:19" ht="15.75" customHeight="1" x14ac:dyDescent="0.25">
      <c r="B881" s="207"/>
      <c r="P881" s="208"/>
      <c r="Q881" s="208"/>
      <c r="R881" s="208"/>
      <c r="S881" s="208"/>
    </row>
    <row r="882" spans="2:19" ht="15.75" customHeight="1" x14ac:dyDescent="0.25">
      <c r="B882" s="207"/>
      <c r="P882" s="208"/>
      <c r="Q882" s="208"/>
      <c r="R882" s="208"/>
      <c r="S882" s="208"/>
    </row>
    <row r="883" spans="2:19" ht="15.75" customHeight="1" x14ac:dyDescent="0.25">
      <c r="B883" s="207"/>
      <c r="P883" s="208"/>
      <c r="Q883" s="208"/>
      <c r="R883" s="208"/>
      <c r="S883" s="208"/>
    </row>
    <row r="884" spans="2:19" ht="15.75" customHeight="1" x14ac:dyDescent="0.25">
      <c r="B884" s="207"/>
      <c r="P884" s="208"/>
      <c r="Q884" s="208"/>
      <c r="R884" s="208"/>
      <c r="S884" s="208"/>
    </row>
    <row r="885" spans="2:19" ht="15.75" customHeight="1" x14ac:dyDescent="0.25">
      <c r="B885" s="207"/>
      <c r="P885" s="208"/>
      <c r="Q885" s="208"/>
      <c r="R885" s="208"/>
      <c r="S885" s="208"/>
    </row>
    <row r="886" spans="2:19" ht="15.75" customHeight="1" x14ac:dyDescent="0.25">
      <c r="B886" s="207"/>
      <c r="P886" s="208"/>
      <c r="Q886" s="208"/>
      <c r="R886" s="208"/>
      <c r="S886" s="208"/>
    </row>
    <row r="887" spans="2:19" ht="15.75" customHeight="1" x14ac:dyDescent="0.25">
      <c r="B887" s="207"/>
      <c r="P887" s="208"/>
      <c r="Q887" s="208"/>
      <c r="R887" s="208"/>
      <c r="S887" s="208"/>
    </row>
    <row r="888" spans="2:19" ht="15.75" customHeight="1" x14ac:dyDescent="0.25">
      <c r="B888" s="207"/>
      <c r="P888" s="208"/>
      <c r="Q888" s="208"/>
      <c r="R888" s="208"/>
      <c r="S888" s="208"/>
    </row>
    <row r="889" spans="2:19" ht="15.75" customHeight="1" x14ac:dyDescent="0.25">
      <c r="B889" s="207"/>
      <c r="P889" s="208"/>
      <c r="Q889" s="208"/>
      <c r="R889" s="208"/>
      <c r="S889" s="208"/>
    </row>
    <row r="890" spans="2:19" ht="15.75" customHeight="1" x14ac:dyDescent="0.25">
      <c r="B890" s="207"/>
      <c r="P890" s="208"/>
      <c r="Q890" s="208"/>
      <c r="R890" s="208"/>
      <c r="S890" s="208"/>
    </row>
    <row r="891" spans="2:19" ht="15.75" customHeight="1" x14ac:dyDescent="0.25">
      <c r="B891" s="207"/>
      <c r="P891" s="208"/>
      <c r="Q891" s="208"/>
      <c r="R891" s="208"/>
      <c r="S891" s="208"/>
    </row>
    <row r="892" spans="2:19" ht="15.75" customHeight="1" x14ac:dyDescent="0.25">
      <c r="B892" s="207"/>
      <c r="P892" s="208"/>
      <c r="Q892" s="208"/>
      <c r="R892" s="208"/>
      <c r="S892" s="208"/>
    </row>
    <row r="893" spans="2:19" ht="15.75" customHeight="1" x14ac:dyDescent="0.25">
      <c r="B893" s="207"/>
      <c r="P893" s="208"/>
      <c r="Q893" s="208"/>
      <c r="R893" s="208"/>
      <c r="S893" s="208"/>
    </row>
    <row r="894" spans="2:19" ht="15.75" customHeight="1" x14ac:dyDescent="0.25">
      <c r="B894" s="207"/>
      <c r="P894" s="208"/>
      <c r="Q894" s="208"/>
      <c r="R894" s="208"/>
      <c r="S894" s="208"/>
    </row>
    <row r="895" spans="2:19" ht="15.75" customHeight="1" x14ac:dyDescent="0.25">
      <c r="B895" s="207"/>
      <c r="P895" s="208"/>
      <c r="Q895" s="208"/>
      <c r="R895" s="208"/>
      <c r="S895" s="208"/>
    </row>
    <row r="896" spans="2:19" ht="15.75" customHeight="1" x14ac:dyDescent="0.25">
      <c r="B896" s="207"/>
      <c r="P896" s="208"/>
      <c r="Q896" s="208"/>
      <c r="R896" s="208"/>
      <c r="S896" s="208"/>
    </row>
    <row r="897" spans="2:19" ht="15.75" customHeight="1" x14ac:dyDescent="0.25">
      <c r="B897" s="207"/>
      <c r="P897" s="208"/>
      <c r="Q897" s="208"/>
      <c r="R897" s="208"/>
      <c r="S897" s="208"/>
    </row>
    <row r="898" spans="2:19" ht="15.75" customHeight="1" x14ac:dyDescent="0.25">
      <c r="B898" s="207"/>
      <c r="P898" s="208"/>
      <c r="Q898" s="208"/>
      <c r="R898" s="208"/>
      <c r="S898" s="208"/>
    </row>
    <row r="899" spans="2:19" ht="15.75" customHeight="1" x14ac:dyDescent="0.25">
      <c r="B899" s="207"/>
      <c r="P899" s="208"/>
      <c r="Q899" s="208"/>
      <c r="R899" s="208"/>
      <c r="S899" s="208"/>
    </row>
    <row r="900" spans="2:19" ht="15.75" customHeight="1" x14ac:dyDescent="0.25">
      <c r="B900" s="207"/>
      <c r="P900" s="208"/>
      <c r="Q900" s="208"/>
      <c r="R900" s="208"/>
      <c r="S900" s="208"/>
    </row>
    <row r="901" spans="2:19" ht="15.75" customHeight="1" x14ac:dyDescent="0.25">
      <c r="B901" s="207"/>
      <c r="P901" s="208"/>
      <c r="Q901" s="208"/>
      <c r="R901" s="208"/>
      <c r="S901" s="208"/>
    </row>
    <row r="902" spans="2:19" ht="15.75" customHeight="1" x14ac:dyDescent="0.25">
      <c r="B902" s="207"/>
      <c r="P902" s="208"/>
      <c r="Q902" s="208"/>
      <c r="R902" s="208"/>
      <c r="S902" s="208"/>
    </row>
    <row r="903" spans="2:19" ht="15.75" customHeight="1" x14ac:dyDescent="0.25">
      <c r="B903" s="207"/>
      <c r="P903" s="208"/>
      <c r="Q903" s="208"/>
      <c r="R903" s="208"/>
      <c r="S903" s="208"/>
    </row>
    <row r="904" spans="2:19" ht="15.75" customHeight="1" x14ac:dyDescent="0.25">
      <c r="B904" s="207"/>
      <c r="P904" s="208"/>
      <c r="Q904" s="208"/>
      <c r="R904" s="208"/>
      <c r="S904" s="208"/>
    </row>
    <row r="905" spans="2:19" ht="15.75" customHeight="1" x14ac:dyDescent="0.25">
      <c r="B905" s="207"/>
      <c r="P905" s="208"/>
      <c r="Q905" s="208"/>
      <c r="R905" s="208"/>
      <c r="S905" s="208"/>
    </row>
    <row r="906" spans="2:19" ht="15.75" customHeight="1" x14ac:dyDescent="0.25">
      <c r="B906" s="207"/>
      <c r="P906" s="208"/>
      <c r="Q906" s="208"/>
      <c r="R906" s="208"/>
      <c r="S906" s="208"/>
    </row>
    <row r="907" spans="2:19" ht="15.75" customHeight="1" x14ac:dyDescent="0.25">
      <c r="B907" s="207"/>
      <c r="P907" s="208"/>
      <c r="Q907" s="208"/>
      <c r="R907" s="208"/>
      <c r="S907" s="208"/>
    </row>
    <row r="908" spans="2:19" ht="15.75" customHeight="1" x14ac:dyDescent="0.25">
      <c r="B908" s="207"/>
      <c r="P908" s="208"/>
      <c r="Q908" s="208"/>
      <c r="R908" s="208"/>
      <c r="S908" s="208"/>
    </row>
    <row r="909" spans="2:19" ht="15.75" customHeight="1" x14ac:dyDescent="0.25">
      <c r="B909" s="207"/>
      <c r="P909" s="208"/>
      <c r="Q909" s="208"/>
      <c r="R909" s="208"/>
      <c r="S909" s="208"/>
    </row>
    <row r="910" spans="2:19" ht="15.75" customHeight="1" x14ac:dyDescent="0.25">
      <c r="B910" s="207"/>
      <c r="P910" s="208"/>
      <c r="Q910" s="208"/>
      <c r="R910" s="208"/>
      <c r="S910" s="208"/>
    </row>
    <row r="911" spans="2:19" ht="15.75" customHeight="1" x14ac:dyDescent="0.25">
      <c r="B911" s="207"/>
      <c r="P911" s="208"/>
      <c r="Q911" s="208"/>
      <c r="R911" s="208"/>
      <c r="S911" s="208"/>
    </row>
    <row r="912" spans="2:19" ht="15.75" customHeight="1" x14ac:dyDescent="0.25">
      <c r="B912" s="207"/>
      <c r="P912" s="208"/>
      <c r="Q912" s="208"/>
      <c r="R912" s="208"/>
      <c r="S912" s="208"/>
    </row>
    <row r="913" spans="2:19" ht="15.75" customHeight="1" x14ac:dyDescent="0.25">
      <c r="B913" s="207"/>
      <c r="P913" s="208"/>
      <c r="Q913" s="208"/>
      <c r="R913" s="208"/>
      <c r="S913" s="208"/>
    </row>
    <row r="914" spans="2:19" ht="15.75" customHeight="1" x14ac:dyDescent="0.25">
      <c r="B914" s="207"/>
      <c r="P914" s="208"/>
      <c r="Q914" s="208"/>
      <c r="R914" s="208"/>
      <c r="S914" s="208"/>
    </row>
    <row r="915" spans="2:19" ht="15.75" customHeight="1" x14ac:dyDescent="0.25">
      <c r="B915" s="207"/>
      <c r="P915" s="208"/>
      <c r="Q915" s="208"/>
      <c r="R915" s="208"/>
      <c r="S915" s="208"/>
    </row>
    <row r="916" spans="2:19" ht="15.75" customHeight="1" x14ac:dyDescent="0.25">
      <c r="B916" s="207"/>
      <c r="P916" s="208"/>
      <c r="Q916" s="208"/>
      <c r="R916" s="208"/>
      <c r="S916" s="208"/>
    </row>
    <row r="917" spans="2:19" ht="15.75" customHeight="1" x14ac:dyDescent="0.25">
      <c r="B917" s="207"/>
      <c r="P917" s="208"/>
      <c r="Q917" s="208"/>
      <c r="R917" s="208"/>
      <c r="S917" s="208"/>
    </row>
    <row r="918" spans="2:19" ht="15.75" customHeight="1" x14ac:dyDescent="0.25">
      <c r="B918" s="207"/>
      <c r="P918" s="208"/>
      <c r="Q918" s="208"/>
      <c r="R918" s="208"/>
      <c r="S918" s="208"/>
    </row>
    <row r="919" spans="2:19" ht="15.75" customHeight="1" x14ac:dyDescent="0.25">
      <c r="B919" s="207"/>
      <c r="P919" s="208"/>
      <c r="Q919" s="208"/>
      <c r="R919" s="208"/>
      <c r="S919" s="208"/>
    </row>
    <row r="920" spans="2:19" ht="15.75" customHeight="1" x14ac:dyDescent="0.25">
      <c r="B920" s="207"/>
      <c r="P920" s="208"/>
      <c r="Q920" s="208"/>
      <c r="R920" s="208"/>
      <c r="S920" s="208"/>
    </row>
    <row r="921" spans="2:19" ht="15.75" customHeight="1" x14ac:dyDescent="0.25">
      <c r="B921" s="207"/>
      <c r="P921" s="208"/>
      <c r="Q921" s="208"/>
      <c r="R921" s="208"/>
      <c r="S921" s="208"/>
    </row>
    <row r="922" spans="2:19" ht="15.75" customHeight="1" x14ac:dyDescent="0.25">
      <c r="B922" s="207"/>
      <c r="P922" s="208"/>
      <c r="Q922" s="208"/>
      <c r="R922" s="208"/>
      <c r="S922" s="208"/>
    </row>
    <row r="923" spans="2:19" ht="15.75" customHeight="1" x14ac:dyDescent="0.25">
      <c r="B923" s="207"/>
      <c r="P923" s="208"/>
      <c r="Q923" s="208"/>
      <c r="R923" s="208"/>
      <c r="S923" s="208"/>
    </row>
    <row r="924" spans="2:19" ht="15.75" customHeight="1" x14ac:dyDescent="0.25">
      <c r="B924" s="207"/>
      <c r="P924" s="208"/>
      <c r="Q924" s="208"/>
      <c r="R924" s="208"/>
      <c r="S924" s="208"/>
    </row>
    <row r="925" spans="2:19" ht="15.75" customHeight="1" x14ac:dyDescent="0.25">
      <c r="B925" s="207"/>
      <c r="P925" s="208"/>
      <c r="Q925" s="208"/>
      <c r="R925" s="208"/>
      <c r="S925" s="208"/>
    </row>
    <row r="926" spans="2:19" ht="15.75" customHeight="1" x14ac:dyDescent="0.25">
      <c r="B926" s="207"/>
      <c r="P926" s="208"/>
      <c r="Q926" s="208"/>
      <c r="R926" s="208"/>
      <c r="S926" s="208"/>
    </row>
    <row r="927" spans="2:19" ht="15.75" customHeight="1" x14ac:dyDescent="0.25">
      <c r="B927" s="207"/>
      <c r="P927" s="208"/>
      <c r="Q927" s="208"/>
      <c r="R927" s="208"/>
      <c r="S927" s="208"/>
    </row>
    <row r="928" spans="2:19" ht="15.75" customHeight="1" x14ac:dyDescent="0.25">
      <c r="B928" s="207"/>
      <c r="P928" s="208"/>
      <c r="Q928" s="208"/>
      <c r="R928" s="208"/>
      <c r="S928" s="208"/>
    </row>
    <row r="929" spans="2:19" ht="15.75" customHeight="1" x14ac:dyDescent="0.25">
      <c r="B929" s="207"/>
      <c r="P929" s="208"/>
      <c r="Q929" s="208"/>
      <c r="R929" s="208"/>
      <c r="S929" s="208"/>
    </row>
    <row r="930" spans="2:19" ht="15.75" customHeight="1" x14ac:dyDescent="0.25">
      <c r="B930" s="207"/>
      <c r="P930" s="208"/>
      <c r="Q930" s="208"/>
      <c r="R930" s="208"/>
      <c r="S930" s="208"/>
    </row>
    <row r="931" spans="2:19" ht="15.75" customHeight="1" x14ac:dyDescent="0.25">
      <c r="B931" s="207"/>
      <c r="P931" s="208"/>
      <c r="Q931" s="208"/>
      <c r="R931" s="208"/>
      <c r="S931" s="208"/>
    </row>
    <row r="932" spans="2:19" ht="15.75" customHeight="1" x14ac:dyDescent="0.25">
      <c r="B932" s="207"/>
      <c r="P932" s="208"/>
      <c r="Q932" s="208"/>
      <c r="R932" s="208"/>
      <c r="S932" s="208"/>
    </row>
    <row r="933" spans="2:19" ht="15.75" customHeight="1" x14ac:dyDescent="0.25">
      <c r="B933" s="207"/>
      <c r="P933" s="208"/>
      <c r="Q933" s="208"/>
      <c r="R933" s="208"/>
      <c r="S933" s="208"/>
    </row>
    <row r="934" spans="2:19" ht="15.75" customHeight="1" x14ac:dyDescent="0.25">
      <c r="B934" s="207"/>
      <c r="P934" s="208"/>
      <c r="Q934" s="208"/>
      <c r="R934" s="208"/>
      <c r="S934" s="208"/>
    </row>
    <row r="935" spans="2:19" ht="15.75" customHeight="1" x14ac:dyDescent="0.25">
      <c r="B935" s="207"/>
      <c r="P935" s="208"/>
      <c r="Q935" s="208"/>
      <c r="R935" s="208"/>
      <c r="S935" s="208"/>
    </row>
    <row r="936" spans="2:19" ht="15.75" customHeight="1" x14ac:dyDescent="0.25">
      <c r="B936" s="207"/>
      <c r="P936" s="208"/>
      <c r="Q936" s="208"/>
      <c r="R936" s="208"/>
      <c r="S936" s="208"/>
    </row>
    <row r="937" spans="2:19" ht="15.75" customHeight="1" x14ac:dyDescent="0.25">
      <c r="B937" s="207"/>
      <c r="P937" s="208"/>
      <c r="Q937" s="208"/>
      <c r="R937" s="208"/>
      <c r="S937" s="208"/>
    </row>
    <row r="938" spans="2:19" ht="15.75" customHeight="1" x14ac:dyDescent="0.25">
      <c r="B938" s="207"/>
      <c r="P938" s="208"/>
      <c r="Q938" s="208"/>
      <c r="R938" s="208"/>
      <c r="S938" s="208"/>
    </row>
    <row r="939" spans="2:19" ht="15.75" customHeight="1" x14ac:dyDescent="0.25">
      <c r="B939" s="207"/>
      <c r="P939" s="208"/>
      <c r="Q939" s="208"/>
      <c r="R939" s="208"/>
      <c r="S939" s="208"/>
    </row>
    <row r="940" spans="2:19" ht="15.75" customHeight="1" x14ac:dyDescent="0.25">
      <c r="B940" s="207"/>
      <c r="P940" s="208"/>
      <c r="Q940" s="208"/>
      <c r="R940" s="208"/>
      <c r="S940" s="208"/>
    </row>
    <row r="941" spans="2:19" ht="15.75" customHeight="1" x14ac:dyDescent="0.25">
      <c r="B941" s="207"/>
      <c r="P941" s="208"/>
      <c r="Q941" s="208"/>
      <c r="R941" s="208"/>
      <c r="S941" s="208"/>
    </row>
    <row r="942" spans="2:19" ht="15.75" customHeight="1" x14ac:dyDescent="0.25">
      <c r="B942" s="207"/>
      <c r="P942" s="208"/>
      <c r="Q942" s="208"/>
      <c r="R942" s="208"/>
      <c r="S942" s="208"/>
    </row>
    <row r="943" spans="2:19" ht="15.75" customHeight="1" x14ac:dyDescent="0.25">
      <c r="B943" s="207"/>
      <c r="P943" s="208"/>
      <c r="Q943" s="208"/>
      <c r="R943" s="208"/>
      <c r="S943" s="208"/>
    </row>
    <row r="944" spans="2:19" ht="15.75" customHeight="1" x14ac:dyDescent="0.25">
      <c r="B944" s="207"/>
      <c r="P944" s="208"/>
      <c r="Q944" s="208"/>
      <c r="R944" s="208"/>
      <c r="S944" s="208"/>
    </row>
    <row r="945" spans="2:19" ht="15.75" customHeight="1" x14ac:dyDescent="0.25">
      <c r="B945" s="207"/>
      <c r="P945" s="208"/>
      <c r="Q945" s="208"/>
      <c r="R945" s="208"/>
      <c r="S945" s="208"/>
    </row>
    <row r="946" spans="2:19" ht="15.75" customHeight="1" x14ac:dyDescent="0.25">
      <c r="B946" s="207"/>
      <c r="P946" s="208"/>
      <c r="Q946" s="208"/>
      <c r="R946" s="208"/>
      <c r="S946" s="208"/>
    </row>
    <row r="947" spans="2:19" ht="15.75" customHeight="1" x14ac:dyDescent="0.25">
      <c r="B947" s="207"/>
      <c r="P947" s="208"/>
      <c r="Q947" s="208"/>
      <c r="R947" s="208"/>
      <c r="S947" s="208"/>
    </row>
    <row r="948" spans="2:19" ht="15.75" customHeight="1" x14ac:dyDescent="0.25">
      <c r="B948" s="207"/>
      <c r="P948" s="208"/>
      <c r="Q948" s="208"/>
      <c r="R948" s="208"/>
      <c r="S948" s="208"/>
    </row>
    <row r="949" spans="2:19" ht="15" customHeight="1" x14ac:dyDescent="0.25">
      <c r="B949" s="207"/>
      <c r="P949" s="208"/>
      <c r="Q949" s="208"/>
      <c r="R949" s="208"/>
      <c r="S949" s="208"/>
    </row>
    <row r="950" spans="2:19" ht="15" customHeight="1" x14ac:dyDescent="0.25">
      <c r="B950" s="207"/>
      <c r="P950" s="208"/>
      <c r="Q950" s="208"/>
      <c r="R950" s="208"/>
      <c r="S950" s="208"/>
    </row>
  </sheetData>
  <sheetProtection algorithmName="SHA-512" hashValue="zMjvjLU6zSnL3te8L0gBzq3kKYKHw9bqpr8PRBF9bC2RIrmovFvSfYF/OeQQn7bdQArWnaDxj+K4m3kwPlsOQA==" saltValue="znFaZGxqbtBMa3Rv4jnbRw==" spinCount="100000" sheet="1" objects="1" scenarios="1" formatCells="0" formatColumns="0" formatRows="0"/>
  <mergeCells count="244">
    <mergeCell ref="A1:V1"/>
    <mergeCell ref="A4:C4"/>
    <mergeCell ref="D4:D6"/>
    <mergeCell ref="E4:E6"/>
    <mergeCell ref="F4:F6"/>
    <mergeCell ref="G4:K4"/>
    <mergeCell ref="L4:L6"/>
    <mergeCell ref="M4:M6"/>
    <mergeCell ref="N4:U4"/>
    <mergeCell ref="V4:V6"/>
    <mergeCell ref="A5:A6"/>
    <mergeCell ref="B5:B6"/>
    <mergeCell ref="C5:C6"/>
    <mergeCell ref="G5:G6"/>
    <mergeCell ref="H5:I5"/>
    <mergeCell ref="K5:K6"/>
    <mergeCell ref="N5:N6"/>
    <mergeCell ref="O5:O6"/>
    <mergeCell ref="P5:P6"/>
    <mergeCell ref="Q5:Q6"/>
    <mergeCell ref="R5:S5"/>
    <mergeCell ref="T5:U5"/>
    <mergeCell ref="A8:A10"/>
    <mergeCell ref="B8:B10"/>
    <mergeCell ref="C8:C10"/>
    <mergeCell ref="D8:M10"/>
    <mergeCell ref="D11:V11"/>
    <mergeCell ref="D12:M12"/>
    <mergeCell ref="A13:A16"/>
    <mergeCell ref="B13:B16"/>
    <mergeCell ref="C13:C16"/>
    <mergeCell ref="D13:M16"/>
    <mergeCell ref="D17:V17"/>
    <mergeCell ref="A18:A24"/>
    <mergeCell ref="B18:B24"/>
    <mergeCell ref="C18:C24"/>
    <mergeCell ref="A25:M25"/>
    <mergeCell ref="N25:V25"/>
    <mergeCell ref="A26:F26"/>
    <mergeCell ref="N26:Q26"/>
    <mergeCell ref="R26:S26"/>
    <mergeCell ref="T26:U26"/>
    <mergeCell ref="A27:F27"/>
    <mergeCell ref="N27:Q27"/>
    <mergeCell ref="R27:S27"/>
    <mergeCell ref="T27:U27"/>
    <mergeCell ref="A28:F28"/>
    <mergeCell ref="N28:Q30"/>
    <mergeCell ref="R28:S30"/>
    <mergeCell ref="T28:U30"/>
    <mergeCell ref="V28:V30"/>
    <mergeCell ref="A29:F29"/>
    <mergeCell ref="A30:F30"/>
    <mergeCell ref="A31:F31"/>
    <mergeCell ref="N31:Q31"/>
    <mergeCell ref="R31:S31"/>
    <mergeCell ref="T31:U31"/>
    <mergeCell ref="A32:F32"/>
    <mergeCell ref="N32:Q32"/>
    <mergeCell ref="R32:S32"/>
    <mergeCell ref="T32:U32"/>
    <mergeCell ref="A33:F33"/>
    <mergeCell ref="N33:Q35"/>
    <mergeCell ref="R33:S35"/>
    <mergeCell ref="T33:U35"/>
    <mergeCell ref="V33:V35"/>
    <mergeCell ref="A34:F34"/>
    <mergeCell ref="A35:F35"/>
    <mergeCell ref="A36:F36"/>
    <mergeCell ref="N36:Q36"/>
    <mergeCell ref="R36:U36"/>
    <mergeCell ref="A37:F37"/>
    <mergeCell ref="N37:Q37"/>
    <mergeCell ref="R37:U37"/>
    <mergeCell ref="A38:M38"/>
    <mergeCell ref="N38:V38"/>
    <mergeCell ref="D39:V39"/>
    <mergeCell ref="D40:M42"/>
    <mergeCell ref="N40:N41"/>
    <mergeCell ref="O40:O41"/>
    <mergeCell ref="R40:R41"/>
    <mergeCell ref="S40:S41"/>
    <mergeCell ref="T40:T41"/>
    <mergeCell ref="U40:U41"/>
    <mergeCell ref="V40:V41"/>
    <mergeCell ref="D43:M43"/>
    <mergeCell ref="D44:V44"/>
    <mergeCell ref="A45:A54"/>
    <mergeCell ref="B45:B54"/>
    <mergeCell ref="C45:C54"/>
    <mergeCell ref="D55:M55"/>
    <mergeCell ref="A56:A58"/>
    <mergeCell ref="B56:B58"/>
    <mergeCell ref="C56:C58"/>
    <mergeCell ref="A59:F59"/>
    <mergeCell ref="G59:M59"/>
    <mergeCell ref="N59:V59"/>
    <mergeCell ref="A60:F60"/>
    <mergeCell ref="N60:Q60"/>
    <mergeCell ref="R60:S60"/>
    <mergeCell ref="T60:U60"/>
    <mergeCell ref="A61:F61"/>
    <mergeCell ref="N61:Q61"/>
    <mergeCell ref="R61:S61"/>
    <mergeCell ref="T61:U61"/>
    <mergeCell ref="A62:F62"/>
    <mergeCell ref="N62:Q64"/>
    <mergeCell ref="R62:S64"/>
    <mergeCell ref="T62:U64"/>
    <mergeCell ref="V62:V64"/>
    <mergeCell ref="A63:F63"/>
    <mergeCell ref="A64:F64"/>
    <mergeCell ref="A65:F65"/>
    <mergeCell ref="N65:Q65"/>
    <mergeCell ref="R65:S65"/>
    <mergeCell ref="T65:U65"/>
    <mergeCell ref="A66:F66"/>
    <mergeCell ref="N66:Q66"/>
    <mergeCell ref="R66:S66"/>
    <mergeCell ref="T66:U66"/>
    <mergeCell ref="A67:F67"/>
    <mergeCell ref="N67:Q69"/>
    <mergeCell ref="R67:S69"/>
    <mergeCell ref="T67:U69"/>
    <mergeCell ref="V67:V69"/>
    <mergeCell ref="A68:F68"/>
    <mergeCell ref="A69:F69"/>
    <mergeCell ref="A70:F70"/>
    <mergeCell ref="N70:Q70"/>
    <mergeCell ref="R70:U70"/>
    <mergeCell ref="A71:F71"/>
    <mergeCell ref="N71:Q71"/>
    <mergeCell ref="R71:U71"/>
    <mergeCell ref="A72:M72"/>
    <mergeCell ref="N72:V72"/>
    <mergeCell ref="D73:V73"/>
    <mergeCell ref="D74:M74"/>
    <mergeCell ref="D75:M75"/>
    <mergeCell ref="D76:V76"/>
    <mergeCell ref="A77:A94"/>
    <mergeCell ref="B77:B94"/>
    <mergeCell ref="C77:C94"/>
    <mergeCell ref="D95:M95"/>
    <mergeCell ref="D97:M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R98:R99"/>
    <mergeCell ref="S98:S99"/>
    <mergeCell ref="T98:T99"/>
    <mergeCell ref="U98:U99"/>
    <mergeCell ref="V98:V99"/>
    <mergeCell ref="A100:M100"/>
    <mergeCell ref="N100:V100"/>
    <mergeCell ref="A101:F101"/>
    <mergeCell ref="N101:Q101"/>
    <mergeCell ref="R101:S101"/>
    <mergeCell ref="T101:U101"/>
    <mergeCell ref="A102:F102"/>
    <mergeCell ref="N102:Q102"/>
    <mergeCell ref="R102:S102"/>
    <mergeCell ref="T102:U102"/>
    <mergeCell ref="A103:F103"/>
    <mergeCell ref="N103:Q105"/>
    <mergeCell ref="R103:S105"/>
    <mergeCell ref="T103:U105"/>
    <mergeCell ref="V103:V105"/>
    <mergeCell ref="A104:F104"/>
    <mergeCell ref="A105:F105"/>
    <mergeCell ref="A106:F106"/>
    <mergeCell ref="N106:Q106"/>
    <mergeCell ref="R106:S106"/>
    <mergeCell ref="T106:U106"/>
    <mergeCell ref="A107:F107"/>
    <mergeCell ref="N107:Q107"/>
    <mergeCell ref="R107:S107"/>
    <mergeCell ref="T107:U107"/>
    <mergeCell ref="A108:F108"/>
    <mergeCell ref="N108:Q110"/>
    <mergeCell ref="R108:S110"/>
    <mergeCell ref="T108:U110"/>
    <mergeCell ref="V108:V110"/>
    <mergeCell ref="A109:F109"/>
    <mergeCell ref="A110:F110"/>
    <mergeCell ref="A111:F111"/>
    <mergeCell ref="N111:Q111"/>
    <mergeCell ref="R111:U111"/>
    <mergeCell ref="A112:F112"/>
    <mergeCell ref="N112:Q112"/>
    <mergeCell ref="R112:U112"/>
    <mergeCell ref="A113:V113"/>
    <mergeCell ref="A114:F114"/>
    <mergeCell ref="G114:M114"/>
    <mergeCell ref="N114:Q114"/>
    <mergeCell ref="R114:S114"/>
    <mergeCell ref="T114:U114"/>
    <mergeCell ref="A115:F115"/>
    <mergeCell ref="N115:Q115"/>
    <mergeCell ref="R115:S115"/>
    <mergeCell ref="T115:U115"/>
    <mergeCell ref="A116:F116"/>
    <mergeCell ref="N116:Q116"/>
    <mergeCell ref="R116:S116"/>
    <mergeCell ref="T116:U116"/>
    <mergeCell ref="A117:F117"/>
    <mergeCell ref="N117:Q119"/>
    <mergeCell ref="R117:S119"/>
    <mergeCell ref="T117:U119"/>
    <mergeCell ref="V117:V119"/>
    <mergeCell ref="A118:F118"/>
    <mergeCell ref="A119:F119"/>
    <mergeCell ref="A120:F120"/>
    <mergeCell ref="N120:Q120"/>
    <mergeCell ref="R120:S120"/>
    <mergeCell ref="T120:U120"/>
    <mergeCell ref="A121:F121"/>
    <mergeCell ref="N121:Q121"/>
    <mergeCell ref="R121:S121"/>
    <mergeCell ref="T121:U121"/>
    <mergeCell ref="A122:F122"/>
    <mergeCell ref="N122:Q124"/>
    <mergeCell ref="R122:S124"/>
    <mergeCell ref="T122:U124"/>
    <mergeCell ref="V122:V124"/>
    <mergeCell ref="A123:F123"/>
    <mergeCell ref="A124:F124"/>
    <mergeCell ref="A125:F125"/>
    <mergeCell ref="N125:Q125"/>
    <mergeCell ref="R125:U125"/>
    <mergeCell ref="A126:F126"/>
    <mergeCell ref="N126:Q126"/>
    <mergeCell ref="R126:U126"/>
  </mergeCells>
  <conditionalFormatting sqref="R18:U21 R22:T22 R23:U24">
    <cfRule type="containsErrors" priority="25">
      <formula>ISERROR(R18)</formula>
    </cfRule>
  </conditionalFormatting>
  <conditionalFormatting sqref="R36:U37">
    <cfRule type="containsErrors" priority="22">
      <formula>ISERROR(R36)</formula>
    </cfRule>
  </conditionalFormatting>
  <conditionalFormatting sqref="R56:U58">
    <cfRule type="containsErrors" priority="17">
      <formula>ISERROR(R56)</formula>
    </cfRule>
  </conditionalFormatting>
  <conditionalFormatting sqref="R37:U37 R71:U71 R112:U112 R126:U126">
    <cfRule type="containsErrors" dxfId="9" priority="37">
      <formula>ISERROR(R37)</formula>
    </cfRule>
  </conditionalFormatting>
  <conditionalFormatting sqref="R37:U37 R71:U71 R112:U112 R126:U126">
    <cfRule type="containsErrors" dxfId="8" priority="36">
      <formula>ISERROR(R37)</formula>
    </cfRule>
  </conditionalFormatting>
  <conditionalFormatting sqref="R37:U37 R71:U71 M96 R126:U126 R112:U112 M101 M98">
    <cfRule type="containsErrors" dxfId="7" priority="35">
      <formula>ISERROR(M37)</formula>
    </cfRule>
  </conditionalFormatting>
  <conditionalFormatting sqref="M18 M45 M56 M77 M96 M98 R31:U35 R46:U54 R65:U69 R78:U94 R96:U96 R98:U98 R106:U110 R120:U124">
    <cfRule type="containsErrors" dxfId="6" priority="34">
      <formula>ISERROR(M18)</formula>
    </cfRule>
  </conditionalFormatting>
  <conditionalFormatting sqref="M26 M60 M101 M115">
    <cfRule type="containsErrors" dxfId="5" priority="33">
      <formula>ISERROR(M26)</formula>
    </cfRule>
  </conditionalFormatting>
  <conditionalFormatting sqref="U22">
    <cfRule type="containsErrors" dxfId="4" priority="26">
      <formula>ISERROR(R8)</formula>
    </cfRule>
  </conditionalFormatting>
  <conditionalFormatting sqref="R8:U10 R12:U16 R26:U30 T40:U43 R40:S40 R42:S43 R55:U55 R60:U64 R74:U75 R95:U95 R97:U97 R101:U105 R115:U119">
    <cfRule type="containsErrors" dxfId="3" priority="38">
      <formula>ISERROR(R8)</formula>
    </cfRule>
  </conditionalFormatting>
  <conditionalFormatting sqref="R36:U37">
    <cfRule type="containsErrors" dxfId="2" priority="21">
      <formula>ISERROR(R36)</formula>
    </cfRule>
  </conditionalFormatting>
  <conditionalFormatting sqref="R56:U58">
    <cfRule type="containsErrors" dxfId="1" priority="16">
      <formula>ISERROR(R56)</formula>
    </cfRule>
  </conditionalFormatting>
  <conditionalFormatting sqref="R70:U71 R111:U112 R125:U126">
    <cfRule type="containsErrors" dxfId="0" priority="13">
      <formula>ISERROR(R70)</formula>
    </cfRule>
  </conditionalFormatting>
  <pageMargins left="0.70866141732283472" right="0.70866141732283472" top="0.74803149606299213" bottom="0.74803149606299213" header="0" footer="0"/>
  <pageSetup paperSize="9" scale="42" firstPageNumber="2147483648" fitToHeight="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ООС_Форма 3</vt:lpstr>
      <vt:lpstr>ООС_Форма 1_2022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Жевлакова Ирина Вячеславовна</dc:creator>
  <cp:lastModifiedBy>Главатских Анна Анатольевна</cp:lastModifiedBy>
  <cp:revision>11</cp:revision>
  <dcterms:created xsi:type="dcterms:W3CDTF">2006-09-28T05:33:49Z</dcterms:created>
  <dcterms:modified xsi:type="dcterms:W3CDTF">2023-09-05T12:20:40Z</dcterms:modified>
</cp:coreProperties>
</file>