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Форма 1" sheetId="1" r:id="rId1"/>
    <sheet name="Форма 2" sheetId="2" r:id="rId2"/>
    <sheet name="Форма 3" sheetId="3" r:id="rId3"/>
    <sheet name="ЭР МП" sheetId="4" r:id="rId4"/>
  </sheets>
  <calcPr calcId="145621"/>
</workbook>
</file>

<file path=xl/calcChain.xml><?xml version="1.0" encoding="utf-8"?>
<calcChain xmlns="http://schemas.openxmlformats.org/spreadsheetml/2006/main">
  <c r="E12" i="1" l="1"/>
  <c r="F56" i="2" l="1"/>
  <c r="F54" i="2"/>
  <c r="F52" i="2"/>
  <c r="F51" i="2"/>
  <c r="F50" i="2"/>
  <c r="F49" i="2"/>
  <c r="F48" i="2"/>
  <c r="F46" i="2"/>
  <c r="F45" i="2"/>
  <c r="F44" i="2"/>
  <c r="F42" i="2"/>
  <c r="F41" i="2"/>
  <c r="F37" i="2"/>
  <c r="F38" i="2"/>
  <c r="F39" i="2"/>
  <c r="F36" i="2"/>
  <c r="F31" i="2"/>
  <c r="F30" i="2"/>
  <c r="F23" i="2"/>
  <c r="F22" i="2"/>
  <c r="F20" i="2"/>
  <c r="F19" i="2"/>
  <c r="F57" i="2" l="1"/>
  <c r="H64" i="2" s="1"/>
  <c r="F32" i="2"/>
  <c r="H62" i="2" l="1"/>
  <c r="F12" i="2"/>
  <c r="F11" i="2"/>
  <c r="F9" i="2"/>
  <c r="F15" i="2" l="1"/>
  <c r="H60" i="2" l="1"/>
  <c r="F58" i="2"/>
  <c r="H67" i="2" s="1"/>
  <c r="F29" i="1"/>
  <c r="E27" i="1"/>
  <c r="F18" i="1"/>
  <c r="D8" i="3" l="1"/>
  <c r="C8" i="3" l="1"/>
  <c r="E8" i="3" s="1"/>
  <c r="E7" i="3" l="1"/>
  <c r="E6" i="3"/>
  <c r="E5" i="3"/>
  <c r="E33" i="1" l="1"/>
  <c r="E34" i="1" s="1"/>
  <c r="F41" i="1" s="1"/>
  <c r="H7" i="4" s="1"/>
  <c r="E21" i="1"/>
  <c r="E19" i="1"/>
  <c r="E24" i="1" s="1"/>
  <c r="E11" i="1"/>
  <c r="E9" i="1"/>
  <c r="E15" i="1" s="1"/>
  <c r="F37" i="1" s="1"/>
  <c r="H3" i="4" s="1"/>
  <c r="F39" i="1" l="1"/>
  <c r="H5" i="4" s="1"/>
  <c r="E35" i="1"/>
  <c r="F43" i="1" s="1"/>
  <c r="H10" i="4" s="1"/>
</calcChain>
</file>

<file path=xl/sharedStrings.xml><?xml version="1.0" encoding="utf-8"?>
<sst xmlns="http://schemas.openxmlformats.org/spreadsheetml/2006/main" count="238" uniqueCount="167">
  <si>
    <t>№ п/п</t>
  </si>
  <si>
    <t>Наименования ожидаемых конечных результатов, целевых показателей (индикаторов)</t>
  </si>
  <si>
    <t>Отчетный период</t>
  </si>
  <si>
    <t>Обоснование отклонений значений показателей</t>
  </si>
  <si>
    <t>Наименование подпрограммы</t>
  </si>
  <si>
    <t>Итого по программе</t>
  </si>
  <si>
    <t>№ п.п.</t>
  </si>
  <si>
    <t>Наименование мероприятия</t>
  </si>
  <si>
    <t>Достижение ожидаемого непосредственного результата реализации мероприятия</t>
  </si>
  <si>
    <t>Причины невыполнения мероприятия, недостижения ожидаемого непосредственного результата</t>
  </si>
  <si>
    <t>наименование показателя ожидаемого непосредственного результата</t>
  </si>
  <si>
    <t>план</t>
  </si>
  <si>
    <t>факт</t>
  </si>
  <si>
    <t>Итого по программе:</t>
  </si>
  <si>
    <t>Степень достижения плановых значений ожидаемых конечных результатов, целевых показателей (индикаторов) СДпз</t>
  </si>
  <si>
    <t>Обоснование причин отклонений</t>
  </si>
  <si>
    <t>Выполнено/не выполнено мероприятие</t>
  </si>
  <si>
    <t>Степень достижения плановых значений ожидаемых конечных результатов, целевых показателей (индикаторов) муниципальной программы:</t>
  </si>
  <si>
    <r>
      <t>ЗП</t>
    </r>
    <r>
      <rPr>
        <vertAlign val="subscript"/>
        <sz val="12"/>
        <color theme="1"/>
        <rFont val="Times New Roman"/>
        <family val="1"/>
        <charset val="204"/>
      </rPr>
      <t>п</t>
    </r>
  </si>
  <si>
    <r>
      <t>ЗП</t>
    </r>
    <r>
      <rPr>
        <vertAlign val="subscript"/>
        <sz val="12"/>
        <color theme="1"/>
        <rFont val="Times New Roman"/>
        <family val="1"/>
        <charset val="204"/>
      </rPr>
      <t>ф</t>
    </r>
  </si>
  <si>
    <r>
      <t>Плановые расходы на реализацию муниципальной программы (подпрограммы) в отчетном году, Р</t>
    </r>
    <r>
      <rPr>
        <vertAlign val="subscript"/>
        <sz val="12"/>
        <color theme="1"/>
        <rFont val="Times New Roman"/>
        <family val="1"/>
        <charset val="204"/>
      </rPr>
      <t>П</t>
    </r>
  </si>
  <si>
    <r>
      <t>Фактические расходы на реализацию муниципальной программы (подпрограммы) в отчетном году, Р</t>
    </r>
    <r>
      <rPr>
        <vertAlign val="subscript"/>
        <sz val="12"/>
        <color theme="1"/>
        <rFont val="Times New Roman"/>
        <family val="1"/>
        <charset val="204"/>
      </rPr>
      <t>Ф</t>
    </r>
  </si>
  <si>
    <t>Для показателей с желаемой тенденцией увеличения значений:  СДпз= ЗПф / ЗПп</t>
  </si>
  <si>
    <t>Для показателей с желаемой тенденцией снижения значений: СДпз = ЗПп / ЗПф</t>
  </si>
  <si>
    <t>Степень реализации мероприятий муниципальной программы:</t>
  </si>
  <si>
    <t>Форма 1. Оценка степени достижения плановых значений ожидаемых конечных результатов, целевых показателей (индикаторов) муниципальной программы  (подпрограммы)</t>
  </si>
  <si>
    <t>Итого по подпрограмме</t>
  </si>
  <si>
    <t>Форма 2. Оценка степени реализации мероприятий муниципальной программы  (подпрограммы)</t>
  </si>
  <si>
    <t>Итого по подпрограмме:</t>
  </si>
  <si>
    <t>Выполнено</t>
  </si>
  <si>
    <t>Не выполнено</t>
  </si>
  <si>
    <t>Форма 3. Оценка степени соответствия муниципальной программы (подпрограммы) запланированному уровню расходов бюджета муниципального образования "Город Ижевск"</t>
  </si>
  <si>
    <r>
      <t>Степень соответствия муниципальной программы (подпрограммы) запланированному уровню расходов бюджета муниципального образования "Город Ижевск", СС</t>
    </r>
    <r>
      <rPr>
        <sz val="9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= Р</t>
    </r>
    <r>
      <rPr>
        <sz val="9"/>
        <color theme="1"/>
        <rFont val="Times New Roman"/>
        <family val="1"/>
        <charset val="204"/>
      </rPr>
      <t>Ф</t>
    </r>
    <r>
      <rPr>
        <sz val="12"/>
        <color theme="1"/>
        <rFont val="Times New Roman"/>
        <family val="1"/>
        <charset val="204"/>
      </rPr>
      <t xml:space="preserve"> / Р</t>
    </r>
    <r>
      <rPr>
        <sz val="8"/>
        <color theme="1"/>
        <rFont val="Times New Roman"/>
        <family val="1"/>
        <charset val="204"/>
      </rPr>
      <t>П</t>
    </r>
  </si>
  <si>
    <t>По факту выполненных работ.</t>
  </si>
  <si>
    <t>ЭР = 0,5 x СДм/п + 0,3 x СРм+ 0,2 x ССур =</t>
  </si>
  <si>
    <t>Эффективность реализации муниципальной программы (подпрограммы)</t>
  </si>
  <si>
    <t>(эффективность неудовлетворительная)</t>
  </si>
  <si>
    <t>Подпрограмма «Охрана окружающей среды»</t>
  </si>
  <si>
    <t xml:space="preserve">Цель подпрограммы: Улучшение экологической обстановки, благоприятной для проживания населения.  </t>
  </si>
  <si>
    <t>Обеспечение удовлетворительного санитарно-экологического состояния городской территории</t>
  </si>
  <si>
    <t>Задача 1: Улучшение санитарно-экологического состояния городской территории за счет обеспечения порядка обращения с отходами, охраны и воспроизводства зеленых насаждений, снижение риска развития природно-очаговых инфекционных заболеваний, формирования экологической культуры населения.</t>
  </si>
  <si>
    <t xml:space="preserve"> Доля ликвидированных несанкционированных свалок бытовых отходов и мусора к общему числу выявленных несанкционированных свалок на землях общего пользования на территории муниципального образования "Город Ижевск"</t>
  </si>
  <si>
    <t>Эффективность компенсационного озеленения –воспроизводства зеленых насаждений</t>
  </si>
  <si>
    <t>Увеличение количества информационных мероприятий по вопросам охраны окружающей среды, в том числе оказание консультативно-методической помощи физическим и юридическим лицам по вопросам экологии, охраны окружающей среды и природопользованию.</t>
  </si>
  <si>
    <t>Эффективность санитарной обработки городских территорий от клещей и грызунов - снижение количества человек, инфицированных ПОИ на территории города</t>
  </si>
  <si>
    <t>Подпрограмма «Водное хозяйство»</t>
  </si>
  <si>
    <t>Цель подпрограммы: обеспечение защищенности населения и объектов экономики от негативного воздействия паводковых вод</t>
  </si>
  <si>
    <t>Количество гидротехнических сооружений, требующих капитального ремонта</t>
  </si>
  <si>
    <t>Безаварийный пропуск паводка и минимизация ущерба городской инфраструктуре, защита  жилых домов</t>
  </si>
  <si>
    <t>Задача 1: Обеспечение эксплуатационной надежности и безопасности гидротехнических сооружений</t>
  </si>
  <si>
    <t>Задача 2: Предотвращение негативного воздействия талых и дождевых вод</t>
  </si>
  <si>
    <t>Количество гидротехнических сооружений, приведенных в удовлетворительное техническое состояние путем проведения ремонтных работ</t>
  </si>
  <si>
    <t>Отсутствие финансирования</t>
  </si>
  <si>
    <t>Увеличение площади городской территории, не подверженной подтоплению</t>
  </si>
  <si>
    <t>Подпрограмма «Лесное хозяйство»</t>
  </si>
  <si>
    <t>Цель подпрограммы: Создание условий для рационального и эффективного использования городских лесов при сохранении их экологических функций и биологического разнообразия</t>
  </si>
  <si>
    <t>Площадь покрытых лесом земель (лесистости территории) муниципального образования «Город Ижевск»</t>
  </si>
  <si>
    <t>Задача 1: Обеспечение сохранности и воспроизводства городских лесов, повышение качественного противопожарного обустройства городских лесов в целях охраны их от пожаров и обеспечения безопасности жилых зон, объектов экономики и социальной сферы, имеющих смежные границы с лесными массивами, проведение мероприятий по охране городских лесов от незаконных рубок деревьев</t>
  </si>
  <si>
    <t>Средняя площадь одного лесного пожара за пятилетний период</t>
  </si>
  <si>
    <t>Задача 2: Повышение эффективности муниципального лесного контроля за использованием городских лесов</t>
  </si>
  <si>
    <t>Средний объем незаконной рубки древесины на один случай незаконной рубки за пятилетний период</t>
  </si>
  <si>
    <t>Задача 3: Повышение эффективности использования городских лесов в рамках муниципально-частного партнерства</t>
  </si>
  <si>
    <t>Доля площади земель  городских лесов, переданных в пользование,  в общей площади земель городских лесов.</t>
  </si>
  <si>
    <t>Оценка эффективности реализации муниципальной программы  «Охрана окружающей среды» за 2020 год</t>
  </si>
  <si>
    <t>Степень достижения плановых значений ожидаемых конечных результатов, целевых показателей (индикаторов) подпрограммы "Охрана окружающей среды":</t>
  </si>
  <si>
    <t>Степень достижения плановых значений ожидаемых конечных результатов, целевых показателей (индикаторов) подпрограммы "Водное хозяйство":</t>
  </si>
  <si>
    <t>Степень достижения плановых значений ожидаемых конечных результатов, целевых показателей (индикаторов) подпрограммы "Лесное хозяйство":</t>
  </si>
  <si>
    <t>Мероприятия в области охраны окружающей среды, в том числе:</t>
  </si>
  <si>
    <t>-санитарная обработка рекреационных зон от клещей и грызунов;</t>
  </si>
  <si>
    <t>Площадь санитарной обработки рекреационных зон от клещей и грызунов</t>
  </si>
  <si>
    <t xml:space="preserve">- выдача порубочных билетов с компенсационным озеленением </t>
  </si>
  <si>
    <t>Объем средств поступивший в бюджет города по возмещению вреда от повреждения или уничтожения зеленых насаждений</t>
  </si>
  <si>
    <t>-доведение до населения экологической информации и норм экологического поведения и бытовой сфере через средства массовой информации;</t>
  </si>
  <si>
    <t xml:space="preserve">Количество информационных мероприятий по вопросам экологии, охраны окружающей среды и природопользованию </t>
  </si>
  <si>
    <t>-техническая поддержка оборудования системы видеонаблюдения в местах образования несанкционированных свалок;</t>
  </si>
  <si>
    <t>Снижение количества несанкционированных свалок, навалов твердых коммунальных отходов, размещенных на  землях общего пользования, бесхозяйных территорий  МО «Город Ижевск»</t>
  </si>
  <si>
    <t>-проведение мониторинга состояния окружающей среды на территории полигона ТБО по Сарапульскому тракту в соответствии с порядком, определенным проектом «Рекультивация полигона ТБО по Сарапульскому тракту»</t>
  </si>
  <si>
    <t>Не превышение значений показателей концентрации загрязняющих веществ в атмосферном воздухе в границе санитарно-защитной зоны полигона, загрязняющих веществ в поверхностных сточных водах и почве значениям предельно-допустимых концентраций</t>
  </si>
  <si>
    <t>- проведение работ по комплексному экологическому обследованию территорий с целью отнесения к особо охраняемым природным территориям (ООПТ);</t>
  </si>
  <si>
    <t>Количество выявленных территорий и проведенных комплексных экологических исследований с целью отнесения их к ООПТ местного значения для  сохранения естественных природных ландшафтов</t>
  </si>
  <si>
    <t>ПДК</t>
  </si>
  <si>
    <t>Природоохранные мероприятия, в том числе:</t>
  </si>
  <si>
    <t>Ремонт гидротехнических сооружений прудов</t>
  </si>
  <si>
    <t>Количество отремонтированных ГТС</t>
  </si>
  <si>
    <t>Ремонт ограждающей дамбы по левому берегу р. Иж</t>
  </si>
  <si>
    <t>Протяженность отремонтированной  ограждающей дамбы</t>
  </si>
  <si>
    <t>Отбор проб воды Ижевского водохранилища в районе Центрального городского пляжа и проведение лабораторного анализа</t>
  </si>
  <si>
    <t>Количество отборов проб воды</t>
  </si>
  <si>
    <t>Составление проектно-сметной документации на ремонт гидротехнических сооружений прудов</t>
  </si>
  <si>
    <t>Количество включенных объектов в Государственную программу УР «Окружающая среда и природные ресурсы»</t>
  </si>
  <si>
    <t>Очистка входных оголовков гидротехнических сооружений прудов</t>
  </si>
  <si>
    <t>Количество очищенных входных оголовков ГТС</t>
  </si>
  <si>
    <t>Ремонт аккумулирующей емкости на ограждающей дамбе</t>
  </si>
  <si>
    <t>Количество ремонтов аккумулирующей емкости на ограждающей дамбе</t>
  </si>
  <si>
    <t>Замена трансформаторов на насосной станции №3</t>
  </si>
  <si>
    <t>Количество заменённых трансформаторов на насосной станции №3</t>
  </si>
  <si>
    <t>Приобретение резервных насосов</t>
  </si>
  <si>
    <t>Количество приобретенных резервных насосов</t>
  </si>
  <si>
    <t>Капитальный ремонт гидротехнических сооружений пруда на р. Игерманка в мкр. Старый Игерман г. Ижевска</t>
  </si>
  <si>
    <t>Количество восстановленных  ГТС для использования прудов в целях рекреации и как источник противопожарного водоснабжения</t>
  </si>
  <si>
    <t>Задача: 2: Предотвращение негативного воздействия талых и дождевых вод</t>
  </si>
  <si>
    <t>Мероприятия по предупреждению негативного воздействия вод, в том числе:</t>
  </si>
  <si>
    <t>Пропуск весеннего половодья на ограждающей дамбе по левому берегу р. Иж</t>
  </si>
  <si>
    <t>Измерение расходов воды на реках Иж и Чернавка в период прохождения пика весеннего половодья в г. Ижевск</t>
  </si>
  <si>
    <t>Площадь предотвращённого затопления территории Первомайского района</t>
  </si>
  <si>
    <t>Количество проведённых измерений расходов воды</t>
  </si>
  <si>
    <t>По факту выполненных работ в соответствии с заключенными муниципальными контрактами.</t>
  </si>
  <si>
    <t>Задача 1:Обеспечение сохранности и воспроизводства городских лесов, повышение качественного противопожарного обустройства городских лесов в целях охраны их от пожаров и обеспечения безопасности жилых зон, объектов экономики и социальной сферы, имеющих смежные границы с лесными массивами, проведение мероприятий по охране городских лесов от незаконных рубок деревьев</t>
  </si>
  <si>
    <t>Проведение работ по лесовосстановлению и уходу за лесами:</t>
  </si>
  <si>
    <t>Посадка лесных культур – ель, бороздная подготовка почвы плугом</t>
  </si>
  <si>
    <t>Площадь подготовленной почвы под посадку лесных культур – бороздная подготовка почвы плугом</t>
  </si>
  <si>
    <t>Посадка лесных культур – ель, посадка ручная под меч Колесова</t>
  </si>
  <si>
    <t>Площадь посаженых лесных культур – посадка ручная под меч Колесова</t>
  </si>
  <si>
    <t>Дополнительная посадка лесных культур - ель</t>
  </si>
  <si>
    <t xml:space="preserve">Площадь дополненная посадкой лесных культур </t>
  </si>
  <si>
    <t>Агротехнический уход за лесными культурами.</t>
  </si>
  <si>
    <t>Площадь проведения агротехнического ухода за лесными культурами.</t>
  </si>
  <si>
    <t>Проведение работ по уходу за лесами:</t>
  </si>
  <si>
    <t xml:space="preserve">Отвод лесосек под осветление и проведение осветления </t>
  </si>
  <si>
    <t>Площадь проведения отвода лесосек под осветление</t>
  </si>
  <si>
    <t>Отвод лесосек под прочистки  проведение прочисток</t>
  </si>
  <si>
    <t>Площадь проведения отвода лесосек под прочистки.</t>
  </si>
  <si>
    <t>Противопожарное обустройство городских лесов и проведение лесохозяйственных мероприятий:</t>
  </si>
  <si>
    <t>Ремонт дорог противопожарного назначения</t>
  </si>
  <si>
    <t>Протяженность отремонтированных  дорог противопожарного назначения</t>
  </si>
  <si>
    <t>Устройство (в том числе с вырубкой деревьев) и обновление минерализованных полос</t>
  </si>
  <si>
    <t>Протяженность устроенных (в том числе с вырубкой деревьев) и проведённых обновлений минерализованных полос</t>
  </si>
  <si>
    <t>Изготовление, ремонта  и установка аншлагов (щитов наглядной агитации) на противопожарную и природоохранную темы</t>
  </si>
  <si>
    <t>Количество изготовленных, отремонтированных и установленных аншлагов (щитов наглядной агитации) на противопожарную и природоохранную темы</t>
  </si>
  <si>
    <t>Изготовление, установка и ремонт шлагбаумов</t>
  </si>
  <si>
    <t>Количество изготовленных, установленных и отремонтированных шлагбаумов</t>
  </si>
  <si>
    <t xml:space="preserve">Устройство и ремонт мест для отдыха </t>
  </si>
  <si>
    <t xml:space="preserve">Количество установленных и отремонтированных мест для отдыха </t>
  </si>
  <si>
    <t>Проведение санитарно-оздоровительных мероприятий вокруг населенных пунктов, оздоровительных учреждений, садоводческих и дачных товариществ, и в защитных придорожных полосах (уборка сухостойных, ветровальных, буреломных и валежных деревьев).</t>
  </si>
  <si>
    <t>Площадь проведённых санитарно-оздоровительных мероприятий вокруг населенных пунктов, оздоровительных учреждений, садоводческих и дачных товариществ, и в защитных придорожных полосах (уборка сухостойных, ветровальных, буреломных и валежных деревьев).</t>
  </si>
  <si>
    <t>Расчистка и разрубка квартальных просек</t>
  </si>
  <si>
    <t>Протяженность расчищенных и разрубленных квартальных просек</t>
  </si>
  <si>
    <t xml:space="preserve">Не допущение и выявление нарушений лесного законодательства </t>
  </si>
  <si>
    <t xml:space="preserve">Количество проведённых патрулирований в городских лесах за соблюдением лесного законодательства  </t>
  </si>
  <si>
    <t>Установка, ремонт квартальных столбов</t>
  </si>
  <si>
    <t>Количество установленных и отремонтированных квартальных столбов</t>
  </si>
  <si>
    <t xml:space="preserve">Проведение   мероприятий по муниципальному лесному контролю в соответствии с планом проверок </t>
  </si>
  <si>
    <t>Количество проведенных проверок,  по  выявлению нарушений лесного законодательства на арендованных участках городских лесов</t>
  </si>
  <si>
    <t>Использование городских лесов в рамках муниципального – частного партнерства</t>
  </si>
  <si>
    <t>Площадь с созданными условиями для передачи городских лесов в аренду на площади га, с нарастающим итогом</t>
  </si>
  <si>
    <t>Степень реализации мероприятий подпрограммы "Охрана окружающей среды":</t>
  </si>
  <si>
    <t>Степень реализации мероприятий подпрограммы "Водное хозяйство":</t>
  </si>
  <si>
    <t>Степень реализации мероприятий подпрограммы "Лесное хозяйство":</t>
  </si>
  <si>
    <t>Недостаточное финансирование</t>
  </si>
  <si>
    <t>Охрана окружающей среды</t>
  </si>
  <si>
    <t>Водное хозяйство</t>
  </si>
  <si>
    <t>Лесное хозяйство</t>
  </si>
  <si>
    <t>1. Эффективность реализации подпрограммы "Охрана окружающей среды":</t>
  </si>
  <si>
    <t>2. Эффективность реализации подпрограммы "Водное хозяйство":</t>
  </si>
  <si>
    <t>3. Эффективность реализации подпрограммы "Лесное хозяйство":</t>
  </si>
  <si>
    <t>(высокая эффективность)</t>
  </si>
  <si>
    <t>(эффективность удовлетворительная)</t>
  </si>
  <si>
    <t>Степень достижения СДОНР</t>
  </si>
  <si>
    <r>
      <t xml:space="preserve">СРМ = </t>
    </r>
    <r>
      <rPr>
        <sz val="12"/>
        <color theme="1"/>
        <rFont val="Symbol"/>
        <family val="1"/>
        <charset val="2"/>
      </rPr>
      <t>S</t>
    </r>
    <r>
      <rPr>
        <sz val="12"/>
        <color theme="1"/>
        <rFont val="Times New Roman"/>
        <family val="1"/>
        <charset val="204"/>
      </rPr>
      <t>СДОНР/ М=</t>
    </r>
  </si>
  <si>
    <r>
      <t xml:space="preserve">СРМ = </t>
    </r>
    <r>
      <rPr>
        <b/>
        <sz val="12"/>
        <color theme="1"/>
        <rFont val="Symbol"/>
        <family val="1"/>
        <charset val="2"/>
      </rPr>
      <t>S</t>
    </r>
    <r>
      <rPr>
        <b/>
        <sz val="12"/>
        <color theme="1"/>
        <rFont val="Times New Roman"/>
        <family val="1"/>
        <charset val="204"/>
      </rPr>
      <t>СДОНР/ М=</t>
    </r>
  </si>
  <si>
    <r>
      <t xml:space="preserve">СДМ/П = </t>
    </r>
    <r>
      <rPr>
        <sz val="12"/>
        <color theme="1"/>
        <rFont val="Symbol"/>
        <family val="1"/>
        <charset val="2"/>
      </rPr>
      <t>S</t>
    </r>
    <r>
      <rPr>
        <sz val="12"/>
        <color theme="1"/>
        <rFont val="Times New Roman"/>
        <family val="1"/>
        <charset val="204"/>
      </rPr>
      <t>СДПЗ/N =</t>
    </r>
  </si>
  <si>
    <r>
      <t xml:space="preserve">СДМ/П = </t>
    </r>
    <r>
      <rPr>
        <b/>
        <sz val="12"/>
        <color theme="1"/>
        <rFont val="Symbol"/>
        <family val="1"/>
        <charset val="2"/>
      </rPr>
      <t>S</t>
    </r>
    <r>
      <rPr>
        <b/>
        <sz val="12"/>
        <color theme="1"/>
        <rFont val="Times New Roman"/>
        <family val="1"/>
        <charset val="204"/>
      </rPr>
      <t>СДПЗ/N =</t>
    </r>
  </si>
  <si>
    <t>4. Эффективность реализации муниципальной программы:</t>
  </si>
  <si>
    <t>Преобладает материальное возмещение ущерба причиненного зеленому фонду муниципального образования "Город Ижевск" над натуральным</t>
  </si>
  <si>
    <t>В соответствии с Постановлением Администрации г. Ижевска от 20.03.2014 № 255 "Об утверждении Положения о порядке проведения оценки эффективности реализации муниципальных программ"</t>
  </si>
  <si>
    <t>не учитывается</t>
  </si>
  <si>
    <r>
      <t xml:space="preserve">По результатам проведённой оценки эффективности реализации муниципальной программы «Охрана окружающей среды» и её подпрограмм эффективность реализации муниципальной программы составляет </t>
    </r>
    <r>
      <rPr>
        <sz val="12"/>
        <rFont val="Times New Roman"/>
        <family val="1"/>
        <charset val="204"/>
      </rPr>
      <t>0,74</t>
    </r>
    <r>
      <rPr>
        <sz val="12"/>
        <color theme="1"/>
        <rFont val="Times New Roman"/>
        <family val="1"/>
        <charset val="204"/>
      </rPr>
      <t>, что соответсвует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удовлетворительному </t>
    </r>
    <r>
      <rPr>
        <b/>
        <sz val="12"/>
        <color theme="1"/>
        <rFont val="Times New Roman"/>
        <family val="1"/>
        <charset val="204"/>
      </rPr>
      <t>уровню эффективности муниципальной программы</t>
    </r>
    <r>
      <rPr>
        <sz val="12"/>
        <color theme="1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</si>
</sst>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sz val="12"/>
      <color theme="1"/>
      <name val="Symbol"/>
      <family val="1"/>
      <charset val="2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Symbol"/>
      <family val="1"/>
      <charset val="2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 applyAlignment="1">
      <alignment vertical="center" wrapText="1"/>
    </xf>
    <xf numFmtId="2" fontId="11" fillId="0" borderId="0" xfId="0" applyNumberFormat="1" applyFont="1" applyAlignment="1">
      <alignment horizontal="left"/>
    </xf>
    <xf numFmtId="0" fontId="2" fillId="2" borderId="0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4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2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2" borderId="0" xfId="0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1" fillId="0" borderId="0" xfId="0" applyFont="1" applyAlignment="1">
      <alignment vertical="center" wrapText="1"/>
    </xf>
    <xf numFmtId="2" fontId="6" fillId="0" borderId="0" xfId="0" applyNumberFormat="1" applyFont="1"/>
    <xf numFmtId="0" fontId="2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6" fillId="0" borderId="0" xfId="0" applyFont="1" applyBorder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2" fillId="2" borderId="1" xfId="0" applyFont="1" applyFill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2" fontId="1" fillId="2" borderId="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left"/>
    </xf>
    <xf numFmtId="0" fontId="6" fillId="2" borderId="0" xfId="0" applyFont="1" applyFill="1"/>
    <xf numFmtId="2" fontId="2" fillId="2" borderId="0" xfId="0" applyNumberFormat="1" applyFont="1" applyFill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1"/>
  <sheetViews>
    <sheetView topLeftCell="A31" zoomScale="85" zoomScaleNormal="85" workbookViewId="0">
      <selection activeCell="L28" sqref="L28"/>
    </sheetView>
  </sheetViews>
  <sheetFormatPr defaultRowHeight="15.75" x14ac:dyDescent="0.25"/>
  <cols>
    <col min="1" max="1" width="9.140625" style="6"/>
    <col min="2" max="2" width="35.42578125" style="6" customWidth="1"/>
    <col min="3" max="3" width="16.7109375" style="6" customWidth="1"/>
    <col min="4" max="4" width="18.5703125" style="6" customWidth="1"/>
    <col min="5" max="5" width="22.140625" style="6" customWidth="1"/>
    <col min="6" max="6" width="16.42578125" style="6" customWidth="1"/>
    <col min="7" max="7" width="27" style="6" customWidth="1"/>
    <col min="8" max="8" width="16.42578125" customWidth="1"/>
  </cols>
  <sheetData>
    <row r="1" spans="1:20" ht="30" customHeight="1" x14ac:dyDescent="0.25">
      <c r="A1" s="105" t="s">
        <v>63</v>
      </c>
      <c r="B1" s="105"/>
      <c r="C1" s="105"/>
      <c r="D1" s="105"/>
      <c r="E1" s="105"/>
      <c r="F1" s="105"/>
      <c r="G1" s="105"/>
      <c r="H1" s="19"/>
    </row>
    <row r="2" spans="1:20" x14ac:dyDescent="0.25">
      <c r="A2" s="1"/>
    </row>
    <row r="3" spans="1:20" ht="51.75" customHeight="1" x14ac:dyDescent="0.25">
      <c r="A3" s="110" t="s">
        <v>25</v>
      </c>
      <c r="B3" s="110"/>
      <c r="C3" s="110"/>
      <c r="D3" s="110"/>
      <c r="E3" s="110"/>
      <c r="F3" s="110"/>
      <c r="G3" s="110"/>
      <c r="H3" s="5"/>
      <c r="I3" s="5"/>
      <c r="J3" s="5"/>
      <c r="K3" s="5"/>
      <c r="L3" s="5"/>
      <c r="M3" s="5"/>
      <c r="N3" s="5"/>
    </row>
    <row r="4" spans="1:20" x14ac:dyDescent="0.25">
      <c r="A4" s="2"/>
      <c r="H4" s="6"/>
      <c r="I4" s="6"/>
      <c r="J4" s="6"/>
    </row>
    <row r="5" spans="1:20" ht="65.25" customHeight="1" x14ac:dyDescent="0.25">
      <c r="A5" s="111" t="s">
        <v>0</v>
      </c>
      <c r="B5" s="111" t="s">
        <v>1</v>
      </c>
      <c r="C5" s="113" t="s">
        <v>2</v>
      </c>
      <c r="D5" s="114"/>
      <c r="E5" s="113" t="s">
        <v>14</v>
      </c>
      <c r="F5" s="114"/>
      <c r="G5" s="111" t="s">
        <v>3</v>
      </c>
      <c r="H5" s="6"/>
      <c r="I5" s="6"/>
      <c r="J5" s="6"/>
    </row>
    <row r="6" spans="1:20" ht="117.75" customHeight="1" x14ac:dyDescent="0.25">
      <c r="A6" s="112"/>
      <c r="B6" s="112"/>
      <c r="C6" s="88" t="s">
        <v>18</v>
      </c>
      <c r="D6" s="88" t="s">
        <v>19</v>
      </c>
      <c r="E6" s="88" t="s">
        <v>22</v>
      </c>
      <c r="F6" s="88" t="s">
        <v>23</v>
      </c>
      <c r="G6" s="112"/>
      <c r="H6" s="6"/>
      <c r="I6" s="6"/>
      <c r="J6" s="6"/>
    </row>
    <row r="7" spans="1:20" ht="21.75" customHeight="1" x14ac:dyDescent="0.25">
      <c r="A7" s="118" t="s">
        <v>37</v>
      </c>
      <c r="B7" s="119"/>
      <c r="C7" s="119"/>
      <c r="D7" s="119"/>
      <c r="E7" s="119"/>
      <c r="F7" s="119"/>
      <c r="G7" s="106"/>
      <c r="H7" s="6"/>
      <c r="I7" s="6"/>
      <c r="J7" s="6"/>
    </row>
    <row r="8" spans="1:20" ht="33" customHeight="1" x14ac:dyDescent="0.25">
      <c r="A8" s="115" t="s">
        <v>38</v>
      </c>
      <c r="B8" s="116"/>
      <c r="C8" s="116"/>
      <c r="D8" s="116"/>
      <c r="E8" s="116"/>
      <c r="F8" s="116"/>
      <c r="G8" s="117"/>
      <c r="H8" s="3"/>
      <c r="I8" s="3"/>
      <c r="J8" s="6"/>
    </row>
    <row r="9" spans="1:20" ht="71.25" customHeight="1" x14ac:dyDescent="0.25">
      <c r="A9" s="88">
        <v>1</v>
      </c>
      <c r="B9" s="26" t="s">
        <v>39</v>
      </c>
      <c r="C9" s="88">
        <v>100</v>
      </c>
      <c r="D9" s="88">
        <v>100</v>
      </c>
      <c r="E9" s="8">
        <f>D9/C9</f>
        <v>1</v>
      </c>
      <c r="F9" s="9"/>
      <c r="G9" s="10"/>
      <c r="H9" s="6"/>
      <c r="I9" s="6"/>
      <c r="J9" s="6"/>
    </row>
    <row r="10" spans="1:20" ht="53.25" customHeight="1" x14ac:dyDescent="0.25">
      <c r="A10" s="115" t="s">
        <v>40</v>
      </c>
      <c r="B10" s="116"/>
      <c r="C10" s="116"/>
      <c r="D10" s="116"/>
      <c r="E10" s="116"/>
      <c r="F10" s="116"/>
      <c r="G10" s="117"/>
      <c r="H10" s="3"/>
      <c r="I10" s="3"/>
      <c r="J10" s="6"/>
    </row>
    <row r="11" spans="1:20" ht="127.5" customHeight="1" x14ac:dyDescent="0.25">
      <c r="A11" s="88">
        <v>1</v>
      </c>
      <c r="B11" s="7" t="s">
        <v>41</v>
      </c>
      <c r="C11" s="88">
        <v>100</v>
      </c>
      <c r="D11" s="88">
        <v>100</v>
      </c>
      <c r="E11" s="8">
        <f>D11/C11</f>
        <v>1</v>
      </c>
      <c r="F11" s="7"/>
      <c r="G11" s="29"/>
      <c r="H11" s="6"/>
      <c r="I11" s="6"/>
      <c r="J11" s="6"/>
    </row>
    <row r="12" spans="1:20" ht="117" customHeight="1" x14ac:dyDescent="0.25">
      <c r="A12" s="88">
        <v>2</v>
      </c>
      <c r="B12" s="28" t="s">
        <v>42</v>
      </c>
      <c r="C12" s="88">
        <v>100</v>
      </c>
      <c r="D12" s="88">
        <v>72.400000000000006</v>
      </c>
      <c r="E12" s="8">
        <f>D12/C12</f>
        <v>0.72400000000000009</v>
      </c>
      <c r="F12" s="7"/>
      <c r="G12" s="100" t="s">
        <v>163</v>
      </c>
      <c r="H12" s="6"/>
      <c r="I12" s="6"/>
      <c r="J12" s="6"/>
    </row>
    <row r="13" spans="1:20" ht="148.5" customHeight="1" x14ac:dyDescent="0.25">
      <c r="A13" s="88">
        <v>3</v>
      </c>
      <c r="B13" s="28" t="s">
        <v>43</v>
      </c>
      <c r="C13" s="88">
        <v>100</v>
      </c>
      <c r="D13" s="88">
        <v>102.9</v>
      </c>
      <c r="E13" s="8">
        <v>1</v>
      </c>
      <c r="F13" s="7"/>
      <c r="G13" s="29"/>
      <c r="H13" s="6"/>
      <c r="I13" s="6"/>
      <c r="J13" s="6"/>
    </row>
    <row r="14" spans="1:20" ht="97.5" customHeight="1" x14ac:dyDescent="0.25">
      <c r="A14" s="88">
        <v>4</v>
      </c>
      <c r="B14" s="29" t="s">
        <v>44</v>
      </c>
      <c r="C14" s="11">
        <v>10.8</v>
      </c>
      <c r="D14" s="11">
        <v>10.8</v>
      </c>
      <c r="E14" s="8">
        <v>1</v>
      </c>
      <c r="F14" s="7"/>
      <c r="G14" s="45"/>
      <c r="H14" s="6"/>
      <c r="I14" s="6"/>
      <c r="J14" s="6"/>
    </row>
    <row r="15" spans="1:20" ht="22.5" customHeight="1" x14ac:dyDescent="0.25">
      <c r="A15" s="88"/>
      <c r="B15" s="24" t="s">
        <v>26</v>
      </c>
      <c r="C15" s="11"/>
      <c r="D15" s="11"/>
      <c r="E15" s="101">
        <f>SUM(E9,E11,E12,E13,E14)</f>
        <v>4.7240000000000002</v>
      </c>
      <c r="F15" s="106"/>
      <c r="G15" s="7"/>
      <c r="H15" s="6"/>
      <c r="I15" s="6"/>
      <c r="J15" s="6"/>
    </row>
    <row r="16" spans="1:20" ht="18.75" customHeight="1" x14ac:dyDescent="0.25">
      <c r="A16" s="107" t="s">
        <v>45</v>
      </c>
      <c r="B16" s="108"/>
      <c r="C16" s="108"/>
      <c r="D16" s="108"/>
      <c r="E16" s="108"/>
      <c r="F16" s="108"/>
      <c r="G16" s="109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</row>
    <row r="17" spans="1:14" ht="23.25" customHeight="1" x14ac:dyDescent="0.25">
      <c r="A17" s="120" t="s">
        <v>46</v>
      </c>
      <c r="B17" s="121"/>
      <c r="C17" s="121"/>
      <c r="D17" s="121"/>
      <c r="E17" s="121"/>
      <c r="F17" s="121"/>
      <c r="G17" s="122"/>
      <c r="H17" s="31"/>
      <c r="I17" s="31"/>
      <c r="J17" s="31"/>
      <c r="K17" s="31"/>
      <c r="L17" s="31"/>
      <c r="M17" s="31"/>
      <c r="N17" s="31"/>
    </row>
    <row r="18" spans="1:14" ht="59.25" customHeight="1" x14ac:dyDescent="0.25">
      <c r="A18" s="34">
        <v>1</v>
      </c>
      <c r="B18" s="29" t="s">
        <v>47</v>
      </c>
      <c r="C18" s="35">
        <v>26</v>
      </c>
      <c r="D18" s="35">
        <v>26</v>
      </c>
      <c r="E18" s="30"/>
      <c r="F18" s="43">
        <f>C18/D18</f>
        <v>1</v>
      </c>
      <c r="G18" s="30"/>
      <c r="H18" s="31"/>
      <c r="I18" s="31"/>
      <c r="J18" s="31"/>
      <c r="K18" s="31"/>
      <c r="L18" s="31"/>
      <c r="M18" s="31"/>
      <c r="N18" s="31"/>
    </row>
    <row r="19" spans="1:14" ht="68.25" customHeight="1" x14ac:dyDescent="0.25">
      <c r="A19" s="88">
        <v>2</v>
      </c>
      <c r="B19" s="29" t="s">
        <v>48</v>
      </c>
      <c r="C19" s="11">
        <v>100</v>
      </c>
      <c r="D19" s="38">
        <v>100</v>
      </c>
      <c r="E19" s="8">
        <f>D19/C19</f>
        <v>1</v>
      </c>
      <c r="F19" s="23"/>
      <c r="G19" s="33"/>
      <c r="H19" s="6"/>
      <c r="I19" s="6"/>
      <c r="J19" s="6"/>
    </row>
    <row r="20" spans="1:14" ht="18" customHeight="1" x14ac:dyDescent="0.25">
      <c r="A20" s="120" t="s">
        <v>49</v>
      </c>
      <c r="B20" s="121"/>
      <c r="C20" s="121"/>
      <c r="D20" s="121"/>
      <c r="E20" s="121"/>
      <c r="F20" s="121"/>
      <c r="G20" s="122"/>
      <c r="H20" s="32"/>
      <c r="I20" s="32"/>
      <c r="J20" s="32"/>
      <c r="K20" s="32"/>
      <c r="L20" s="32"/>
      <c r="M20" s="32"/>
      <c r="N20" s="32"/>
    </row>
    <row r="21" spans="1:14" ht="81.75" customHeight="1" x14ac:dyDescent="0.25">
      <c r="A21" s="88">
        <v>1</v>
      </c>
      <c r="B21" s="28" t="s">
        <v>51</v>
      </c>
      <c r="C21" s="11">
        <v>1</v>
      </c>
      <c r="D21" s="38">
        <v>0</v>
      </c>
      <c r="E21" s="8">
        <f>D21/C21</f>
        <v>0</v>
      </c>
      <c r="F21" s="23"/>
      <c r="G21" s="85" t="s">
        <v>52</v>
      </c>
      <c r="H21" s="6"/>
      <c r="I21" s="6"/>
      <c r="J21" s="6"/>
    </row>
    <row r="22" spans="1:14" ht="20.25" customHeight="1" x14ac:dyDescent="0.25">
      <c r="A22" s="115" t="s">
        <v>50</v>
      </c>
      <c r="B22" s="116"/>
      <c r="C22" s="116"/>
      <c r="D22" s="116"/>
      <c r="E22" s="116"/>
      <c r="F22" s="116"/>
      <c r="G22" s="117"/>
      <c r="H22" s="6"/>
      <c r="I22" s="6"/>
      <c r="J22" s="6"/>
    </row>
    <row r="23" spans="1:14" ht="60" customHeight="1" x14ac:dyDescent="0.25">
      <c r="A23" s="88">
        <v>1</v>
      </c>
      <c r="B23" s="28" t="s">
        <v>53</v>
      </c>
      <c r="C23" s="11">
        <v>242</v>
      </c>
      <c r="D23" s="38">
        <v>242</v>
      </c>
      <c r="E23" s="52">
        <v>1</v>
      </c>
      <c r="F23" s="39"/>
      <c r="G23" s="46"/>
      <c r="H23" s="6"/>
      <c r="I23" s="6"/>
      <c r="J23" s="6"/>
    </row>
    <row r="24" spans="1:14" ht="27" customHeight="1" x14ac:dyDescent="0.25">
      <c r="A24" s="88"/>
      <c r="B24" s="24" t="s">
        <v>26</v>
      </c>
      <c r="C24" s="11"/>
      <c r="D24" s="12"/>
      <c r="E24" s="101">
        <f>SUM(F18,E19,E21,E23)</f>
        <v>3</v>
      </c>
      <c r="F24" s="102"/>
      <c r="G24" s="13"/>
      <c r="H24" s="6"/>
      <c r="I24" s="6"/>
      <c r="J24" s="6"/>
    </row>
    <row r="25" spans="1:14" ht="17.25" customHeight="1" x14ac:dyDescent="0.25">
      <c r="A25" s="118" t="s">
        <v>54</v>
      </c>
      <c r="B25" s="119"/>
      <c r="C25" s="119"/>
      <c r="D25" s="119"/>
      <c r="E25" s="119"/>
      <c r="F25" s="119"/>
      <c r="G25" s="106"/>
      <c r="H25" s="6"/>
      <c r="I25" s="6"/>
      <c r="J25" s="6"/>
    </row>
    <row r="26" spans="1:14" ht="33.75" customHeight="1" x14ac:dyDescent="0.25">
      <c r="A26" s="115" t="s">
        <v>55</v>
      </c>
      <c r="B26" s="116"/>
      <c r="C26" s="116"/>
      <c r="D26" s="116"/>
      <c r="E26" s="116"/>
      <c r="F26" s="116"/>
      <c r="G26" s="117"/>
      <c r="H26" s="6"/>
      <c r="I26" s="6"/>
      <c r="J26" s="6"/>
    </row>
    <row r="27" spans="1:14" ht="87" customHeight="1" x14ac:dyDescent="0.25">
      <c r="A27" s="88">
        <v>1</v>
      </c>
      <c r="B27" s="7" t="s">
        <v>56</v>
      </c>
      <c r="C27" s="36">
        <v>28.3</v>
      </c>
      <c r="D27" s="36">
        <v>28.3</v>
      </c>
      <c r="E27" s="8">
        <f>D27/C27</f>
        <v>1</v>
      </c>
      <c r="F27" s="39"/>
      <c r="G27" s="47"/>
      <c r="H27" s="6"/>
      <c r="I27" s="6"/>
      <c r="J27" s="6"/>
    </row>
    <row r="28" spans="1:14" ht="68.25" customHeight="1" x14ac:dyDescent="0.25">
      <c r="A28" s="115" t="s">
        <v>57</v>
      </c>
      <c r="B28" s="116"/>
      <c r="C28" s="116"/>
      <c r="D28" s="116"/>
      <c r="E28" s="116"/>
      <c r="F28" s="116"/>
      <c r="G28" s="117"/>
      <c r="H28" s="6"/>
      <c r="I28" s="6"/>
      <c r="J28" s="6"/>
    </row>
    <row r="29" spans="1:14" ht="126.75" customHeight="1" x14ac:dyDescent="0.25">
      <c r="A29" s="88">
        <v>1</v>
      </c>
      <c r="B29" s="7" t="s">
        <v>58</v>
      </c>
      <c r="C29" s="11">
        <v>0.16500000000000001</v>
      </c>
      <c r="D29" s="12">
        <v>0.16500000000000001</v>
      </c>
      <c r="E29" s="8"/>
      <c r="F29" s="39">
        <f>C29/D29</f>
        <v>1</v>
      </c>
      <c r="G29" s="45"/>
      <c r="H29" s="6"/>
      <c r="I29" s="6"/>
      <c r="J29" s="6"/>
    </row>
    <row r="30" spans="1:14" ht="17.25" customHeight="1" x14ac:dyDescent="0.25">
      <c r="A30" s="115" t="s">
        <v>59</v>
      </c>
      <c r="B30" s="116"/>
      <c r="C30" s="116"/>
      <c r="D30" s="116"/>
      <c r="E30" s="116"/>
      <c r="F30" s="116"/>
      <c r="G30" s="117"/>
      <c r="H30" s="6"/>
      <c r="I30" s="6"/>
      <c r="J30" s="6"/>
    </row>
    <row r="31" spans="1:14" ht="88.5" customHeight="1" x14ac:dyDescent="0.25">
      <c r="A31" s="88">
        <v>1</v>
      </c>
      <c r="B31" s="7" t="s">
        <v>60</v>
      </c>
      <c r="C31" s="11">
        <v>13.6</v>
      </c>
      <c r="D31" s="37">
        <v>13</v>
      </c>
      <c r="E31" s="8"/>
      <c r="F31" s="39">
        <v>1</v>
      </c>
      <c r="G31" s="13"/>
      <c r="H31" s="6"/>
      <c r="I31" s="6"/>
      <c r="J31" s="6"/>
    </row>
    <row r="32" spans="1:14" ht="16.5" customHeight="1" x14ac:dyDescent="0.25">
      <c r="A32" s="115" t="s">
        <v>61</v>
      </c>
      <c r="B32" s="116"/>
      <c r="C32" s="116"/>
      <c r="D32" s="116"/>
      <c r="E32" s="116"/>
      <c r="F32" s="116"/>
      <c r="G32" s="117"/>
      <c r="H32" s="6"/>
      <c r="I32" s="6"/>
      <c r="J32" s="6"/>
    </row>
    <row r="33" spans="1:23" ht="93.75" customHeight="1" x14ac:dyDescent="0.25">
      <c r="A33" s="88">
        <v>1</v>
      </c>
      <c r="B33" s="7" t="s">
        <v>62</v>
      </c>
      <c r="C33" s="11">
        <v>0.18</v>
      </c>
      <c r="D33" s="36">
        <v>0.18</v>
      </c>
      <c r="E33" s="8">
        <f>D33/C33</f>
        <v>1</v>
      </c>
      <c r="F33" s="7"/>
      <c r="G33" s="13"/>
      <c r="H33" s="6"/>
      <c r="I33" s="6"/>
      <c r="J33" s="6"/>
    </row>
    <row r="34" spans="1:23" ht="17.25" customHeight="1" x14ac:dyDescent="0.25">
      <c r="A34" s="88"/>
      <c r="B34" s="24" t="s">
        <v>26</v>
      </c>
      <c r="C34" s="11"/>
      <c r="D34" s="12"/>
      <c r="E34" s="101">
        <f>SUM(E27,F29,F31,E33)</f>
        <v>4</v>
      </c>
      <c r="F34" s="102"/>
      <c r="G34" s="13"/>
      <c r="H34" s="6"/>
      <c r="I34" s="6"/>
      <c r="J34" s="6"/>
    </row>
    <row r="35" spans="1:23" ht="21.75" customHeight="1" x14ac:dyDescent="0.25">
      <c r="A35" s="7"/>
      <c r="B35" s="24" t="s">
        <v>5</v>
      </c>
      <c r="C35" s="24"/>
      <c r="D35" s="24"/>
      <c r="E35" s="101">
        <f>SUM(E15,E24,E34)</f>
        <v>11.724</v>
      </c>
      <c r="F35" s="106"/>
      <c r="G35" s="24"/>
      <c r="H35" s="6"/>
      <c r="I35" s="6"/>
      <c r="J35" s="6"/>
    </row>
    <row r="36" spans="1:23" ht="16.5" customHeight="1" x14ac:dyDescent="0.25">
      <c r="A36" s="42"/>
      <c r="B36" s="42"/>
      <c r="C36" s="42"/>
      <c r="D36" s="42"/>
      <c r="E36" s="42"/>
      <c r="F36" s="42"/>
      <c r="G36" s="42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</row>
    <row r="37" spans="1:23" ht="53.25" customHeight="1" x14ac:dyDescent="0.25">
      <c r="A37" s="104" t="s">
        <v>64</v>
      </c>
      <c r="B37" s="104"/>
      <c r="C37" s="104"/>
      <c r="D37" s="104"/>
      <c r="E37" s="44" t="s">
        <v>160</v>
      </c>
      <c r="F37" s="65">
        <f>E15/5</f>
        <v>0.94480000000000008</v>
      </c>
      <c r="G37" s="64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</row>
    <row r="38" spans="1:23" ht="13.5" customHeight="1" x14ac:dyDescent="0.25">
      <c r="A38" s="42"/>
      <c r="B38" s="42"/>
      <c r="C38" s="42"/>
      <c r="D38" s="42"/>
      <c r="E38" s="42"/>
      <c r="F38" s="42"/>
      <c r="G38" s="42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</row>
    <row r="39" spans="1:23" ht="45.75" customHeight="1" x14ac:dyDescent="0.25">
      <c r="A39" s="104" t="s">
        <v>65</v>
      </c>
      <c r="B39" s="104"/>
      <c r="C39" s="104"/>
      <c r="D39" s="104"/>
      <c r="E39" s="44" t="s">
        <v>160</v>
      </c>
      <c r="F39" s="68">
        <f>E24/4</f>
        <v>0.75</v>
      </c>
      <c r="G39" s="42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</row>
    <row r="40" spans="1:23" ht="19.5" customHeight="1" x14ac:dyDescent="0.25">
      <c r="A40" s="86"/>
      <c r="B40" s="86"/>
      <c r="C40" s="86"/>
      <c r="D40" s="86"/>
      <c r="E40" s="44"/>
      <c r="F40" s="42"/>
      <c r="G40" s="42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</row>
    <row r="41" spans="1:23" ht="48.75" customHeight="1" x14ac:dyDescent="0.25">
      <c r="A41" s="104" t="s">
        <v>66</v>
      </c>
      <c r="B41" s="104"/>
      <c r="C41" s="104"/>
      <c r="D41" s="104"/>
      <c r="E41" s="44" t="s">
        <v>160</v>
      </c>
      <c r="F41" s="69">
        <f>E34/4</f>
        <v>1</v>
      </c>
      <c r="G41" s="42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</row>
    <row r="42" spans="1:23" ht="17.25" customHeight="1" x14ac:dyDescent="0.25">
      <c r="A42" s="86"/>
      <c r="B42" s="86"/>
      <c r="C42" s="86"/>
      <c r="D42" s="86"/>
      <c r="E42" s="44"/>
      <c r="F42" s="42"/>
      <c r="G42" s="42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</row>
    <row r="43" spans="1:23" ht="50.25" customHeight="1" x14ac:dyDescent="0.25">
      <c r="A43" s="103" t="s">
        <v>17</v>
      </c>
      <c r="B43" s="103"/>
      <c r="C43" s="103"/>
      <c r="D43" s="103"/>
      <c r="E43" s="66" t="s">
        <v>161</v>
      </c>
      <c r="F43" s="66">
        <f>E35/13</f>
        <v>0.90184615384615385</v>
      </c>
      <c r="G43" s="67"/>
      <c r="H43" s="6"/>
      <c r="I43" s="6"/>
      <c r="J43" s="6"/>
    </row>
    <row r="44" spans="1:23" x14ac:dyDescent="0.25">
      <c r="A44" s="15"/>
      <c r="D44" s="15"/>
      <c r="E44" s="15"/>
      <c r="F44" s="15"/>
      <c r="G44" s="15"/>
      <c r="H44" s="6"/>
      <c r="I44" s="6"/>
      <c r="J44" s="6"/>
    </row>
    <row r="45" spans="1:23" x14ac:dyDescent="0.25">
      <c r="A45" s="15"/>
      <c r="D45" s="15"/>
      <c r="E45" s="15"/>
      <c r="F45" s="15"/>
      <c r="G45" s="15"/>
      <c r="H45" s="6"/>
      <c r="I45" s="6"/>
      <c r="J45" s="6"/>
    </row>
    <row r="46" spans="1:23" ht="14.25" customHeight="1" x14ac:dyDescent="0.25">
      <c r="A46" s="15"/>
      <c r="D46" s="15"/>
      <c r="E46" s="15"/>
      <c r="F46" s="15"/>
      <c r="G46" s="15"/>
      <c r="H46" s="6"/>
      <c r="I46" s="6"/>
      <c r="J46" s="6"/>
    </row>
    <row r="47" spans="1:23" ht="15.75" customHeight="1" x14ac:dyDescent="0.25">
      <c r="A47" s="15"/>
      <c r="B47" s="15"/>
      <c r="C47" s="15"/>
      <c r="D47" s="15"/>
      <c r="E47" s="15"/>
      <c r="F47" s="15"/>
      <c r="G47" s="15"/>
      <c r="H47" s="6"/>
      <c r="I47" s="6"/>
      <c r="J47" s="6"/>
    </row>
    <row r="48" spans="1:23" ht="15.75" customHeight="1" x14ac:dyDescent="0.25">
      <c r="I48" s="5"/>
      <c r="J48" s="5"/>
      <c r="K48" s="5"/>
      <c r="L48" s="5"/>
      <c r="M48" s="5"/>
      <c r="N48" s="4"/>
    </row>
    <row r="49" spans="8:14" x14ac:dyDescent="0.25">
      <c r="I49" s="5"/>
      <c r="J49" s="5"/>
      <c r="K49" s="5"/>
      <c r="L49" s="5"/>
      <c r="M49" s="5"/>
      <c r="N49" s="5"/>
    </row>
    <row r="50" spans="8:14" x14ac:dyDescent="0.25">
      <c r="I50" s="6"/>
      <c r="J50" s="6"/>
    </row>
    <row r="51" spans="8:14" x14ac:dyDescent="0.25">
      <c r="I51" s="6"/>
      <c r="J51" s="6"/>
    </row>
    <row r="52" spans="8:14" x14ac:dyDescent="0.25">
      <c r="I52" s="6"/>
      <c r="J52" s="6"/>
    </row>
    <row r="53" spans="8:14" x14ac:dyDescent="0.25">
      <c r="I53" s="6"/>
      <c r="J53" s="6"/>
    </row>
    <row r="54" spans="8:14" ht="16.5" customHeight="1" x14ac:dyDescent="0.25">
      <c r="I54" s="6"/>
      <c r="J54" s="6"/>
    </row>
    <row r="55" spans="8:14" x14ac:dyDescent="0.25">
      <c r="I55" s="6"/>
      <c r="J55" s="6"/>
    </row>
    <row r="56" spans="8:14" x14ac:dyDescent="0.25">
      <c r="I56" s="6"/>
      <c r="J56" s="6"/>
    </row>
    <row r="57" spans="8:14" x14ac:dyDescent="0.25">
      <c r="I57" s="6"/>
      <c r="J57" s="6"/>
    </row>
    <row r="58" spans="8:14" ht="12.75" customHeight="1" x14ac:dyDescent="0.25">
      <c r="I58" s="6"/>
      <c r="J58" s="6"/>
    </row>
    <row r="59" spans="8:14" x14ac:dyDescent="0.25">
      <c r="I59" s="6"/>
      <c r="J59" s="6"/>
    </row>
    <row r="60" spans="8:14" x14ac:dyDescent="0.25">
      <c r="I60" s="6"/>
      <c r="J60" s="6"/>
    </row>
    <row r="61" spans="8:14" x14ac:dyDescent="0.25">
      <c r="I61" s="6"/>
      <c r="J61" s="6"/>
    </row>
    <row r="62" spans="8:14" x14ac:dyDescent="0.25">
      <c r="I62" s="6"/>
      <c r="J62" s="6"/>
    </row>
    <row r="63" spans="8:14" x14ac:dyDescent="0.25">
      <c r="I63" s="6"/>
      <c r="J63" s="6"/>
    </row>
    <row r="64" spans="8:14" x14ac:dyDescent="0.25">
      <c r="H64" s="6"/>
      <c r="I64" s="6"/>
      <c r="J64" s="6"/>
    </row>
    <row r="65" spans="8:10" x14ac:dyDescent="0.25">
      <c r="H65" s="6"/>
      <c r="I65" s="6"/>
      <c r="J65" s="6"/>
    </row>
    <row r="66" spans="8:10" x14ac:dyDescent="0.25">
      <c r="I66" s="6"/>
      <c r="J66" s="6"/>
    </row>
    <row r="67" spans="8:10" x14ac:dyDescent="0.25">
      <c r="I67" s="5"/>
      <c r="J67" s="5"/>
    </row>
    <row r="68" spans="8:10" x14ac:dyDescent="0.25">
      <c r="I68" s="5"/>
      <c r="J68" s="5"/>
    </row>
    <row r="69" spans="8:10" x14ac:dyDescent="0.25">
      <c r="I69" s="5"/>
      <c r="J69" s="5"/>
    </row>
    <row r="70" spans="8:10" x14ac:dyDescent="0.25">
      <c r="I70" s="15"/>
      <c r="J70" s="15"/>
    </row>
    <row r="71" spans="8:10" x14ac:dyDescent="0.25">
      <c r="I71" s="15"/>
      <c r="J71" s="15"/>
    </row>
    <row r="72" spans="8:10" ht="18" customHeight="1" x14ac:dyDescent="0.25">
      <c r="I72" s="15"/>
      <c r="J72" s="15"/>
    </row>
    <row r="73" spans="8:10" x14ac:dyDescent="0.25">
      <c r="I73" s="15"/>
      <c r="J73" s="15"/>
    </row>
    <row r="74" spans="8:10" x14ac:dyDescent="0.25">
      <c r="I74" s="15"/>
      <c r="J74" s="15"/>
    </row>
    <row r="75" spans="8:10" x14ac:dyDescent="0.25">
      <c r="I75" s="6"/>
      <c r="J75" s="6"/>
    </row>
    <row r="76" spans="8:10" x14ac:dyDescent="0.25">
      <c r="I76" s="6"/>
      <c r="J76" s="6"/>
    </row>
    <row r="77" spans="8:10" x14ac:dyDescent="0.25">
      <c r="I77" s="6"/>
      <c r="J77" s="6"/>
    </row>
    <row r="78" spans="8:10" x14ac:dyDescent="0.25">
      <c r="I78" s="6"/>
      <c r="J78" s="6"/>
    </row>
    <row r="79" spans="8:10" x14ac:dyDescent="0.25">
      <c r="I79" s="6"/>
      <c r="J79" s="6"/>
    </row>
    <row r="80" spans="8:10" x14ac:dyDescent="0.25">
      <c r="I80" s="6"/>
      <c r="J80" s="6"/>
    </row>
    <row r="81" spans="9:10" ht="14.25" customHeight="1" x14ac:dyDescent="0.25">
      <c r="I81" s="6"/>
      <c r="J81" s="6"/>
    </row>
  </sheetData>
  <mergeCells count="27">
    <mergeCell ref="A30:G30"/>
    <mergeCell ref="A28:G28"/>
    <mergeCell ref="A17:G17"/>
    <mergeCell ref="A20:G20"/>
    <mergeCell ref="A25:G25"/>
    <mergeCell ref="A26:G26"/>
    <mergeCell ref="A1:G1"/>
    <mergeCell ref="E35:F35"/>
    <mergeCell ref="A16:G16"/>
    <mergeCell ref="A3:G3"/>
    <mergeCell ref="G5:G6"/>
    <mergeCell ref="E5:F5"/>
    <mergeCell ref="C5:D5"/>
    <mergeCell ref="B5:B6"/>
    <mergeCell ref="A5:A6"/>
    <mergeCell ref="A10:G10"/>
    <mergeCell ref="A8:G8"/>
    <mergeCell ref="A7:G7"/>
    <mergeCell ref="A22:G22"/>
    <mergeCell ref="E15:F15"/>
    <mergeCell ref="E24:F24"/>
    <mergeCell ref="A32:G32"/>
    <mergeCell ref="E34:F34"/>
    <mergeCell ref="A43:D43"/>
    <mergeCell ref="A37:D37"/>
    <mergeCell ref="A39:D39"/>
    <mergeCell ref="A41:D41"/>
  </mergeCells>
  <pageMargins left="0.70866141732283472" right="0.70866141732283472" top="0.62992125984251968" bottom="0.51181102362204722" header="0.31496062992125984" footer="0.31496062992125984"/>
  <pageSetup paperSize="9" scale="2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opLeftCell="A21" workbookViewId="0">
      <selection activeCell="J27" sqref="J27"/>
    </sheetView>
  </sheetViews>
  <sheetFormatPr defaultRowHeight="15.75" x14ac:dyDescent="0.25"/>
  <cols>
    <col min="1" max="1" width="9.140625" style="61"/>
    <col min="2" max="2" width="25.7109375" style="6" customWidth="1"/>
    <col min="3" max="3" width="26.140625" style="6" customWidth="1"/>
    <col min="4" max="4" width="9.140625" style="6"/>
    <col min="5" max="5" width="12.5703125" style="6" customWidth="1"/>
    <col min="6" max="6" width="13.140625" style="6" bestFit="1" customWidth="1"/>
    <col min="7" max="7" width="14.85546875" style="70" customWidth="1"/>
    <col min="8" max="8" width="33.42578125" style="6" customWidth="1"/>
  </cols>
  <sheetData>
    <row r="1" spans="1:8" ht="28.5" customHeight="1" x14ac:dyDescent="0.25">
      <c r="A1" s="110" t="s">
        <v>27</v>
      </c>
      <c r="B1" s="110"/>
      <c r="C1" s="110"/>
      <c r="D1" s="110"/>
      <c r="E1" s="110"/>
      <c r="F1" s="110"/>
      <c r="G1" s="110"/>
      <c r="H1" s="110"/>
    </row>
    <row r="2" spans="1:8" ht="15" customHeight="1" x14ac:dyDescent="0.25">
      <c r="A2" s="110"/>
      <c r="B2" s="110"/>
      <c r="C2" s="110"/>
      <c r="D2" s="110"/>
      <c r="E2" s="110"/>
      <c r="F2" s="110"/>
      <c r="G2" s="110"/>
      <c r="H2" s="110"/>
    </row>
    <row r="3" spans="1:8" ht="15" x14ac:dyDescent="0.25">
      <c r="A3" s="124" t="s">
        <v>6</v>
      </c>
      <c r="B3" s="124" t="s">
        <v>7</v>
      </c>
      <c r="C3" s="124" t="s">
        <v>8</v>
      </c>
      <c r="D3" s="124"/>
      <c r="E3" s="124"/>
      <c r="F3" s="125"/>
      <c r="G3" s="111" t="s">
        <v>16</v>
      </c>
      <c r="H3" s="124" t="s">
        <v>9</v>
      </c>
    </row>
    <row r="4" spans="1:8" ht="15.75" customHeight="1" x14ac:dyDescent="0.25">
      <c r="A4" s="124"/>
      <c r="B4" s="124"/>
      <c r="C4" s="124"/>
      <c r="D4" s="124"/>
      <c r="E4" s="124"/>
      <c r="F4" s="113"/>
      <c r="G4" s="126"/>
      <c r="H4" s="124"/>
    </row>
    <row r="5" spans="1:8" ht="79.5" customHeight="1" x14ac:dyDescent="0.25">
      <c r="A5" s="124"/>
      <c r="B5" s="124"/>
      <c r="C5" s="88" t="s">
        <v>10</v>
      </c>
      <c r="D5" s="88" t="s">
        <v>11</v>
      </c>
      <c r="E5" s="89" t="s">
        <v>12</v>
      </c>
      <c r="F5" s="88" t="s">
        <v>157</v>
      </c>
      <c r="G5" s="126"/>
      <c r="H5" s="124"/>
    </row>
    <row r="6" spans="1:8" ht="24" customHeight="1" x14ac:dyDescent="0.25">
      <c r="A6" s="118" t="s">
        <v>37</v>
      </c>
      <c r="B6" s="119"/>
      <c r="C6" s="119"/>
      <c r="D6" s="119"/>
      <c r="E6" s="119"/>
      <c r="F6" s="119"/>
      <c r="G6" s="119"/>
      <c r="H6" s="106"/>
    </row>
    <row r="7" spans="1:8" ht="47.25" customHeight="1" x14ac:dyDescent="0.25">
      <c r="A7" s="115" t="s">
        <v>40</v>
      </c>
      <c r="B7" s="127"/>
      <c r="C7" s="116"/>
      <c r="D7" s="116"/>
      <c r="E7" s="116"/>
      <c r="F7" s="116"/>
      <c r="G7" s="116"/>
      <c r="H7" s="117"/>
    </row>
    <row r="8" spans="1:8" ht="47.25" customHeight="1" x14ac:dyDescent="0.25">
      <c r="A8" s="91"/>
      <c r="B8" s="50" t="s">
        <v>67</v>
      </c>
      <c r="C8" s="91"/>
      <c r="D8" s="91"/>
      <c r="E8" s="91"/>
      <c r="F8" s="91"/>
      <c r="G8" s="91"/>
      <c r="H8" s="91"/>
    </row>
    <row r="9" spans="1:8" ht="65.25" customHeight="1" x14ac:dyDescent="0.25">
      <c r="A9" s="89">
        <v>1</v>
      </c>
      <c r="B9" s="50" t="s">
        <v>68</v>
      </c>
      <c r="C9" s="7" t="s">
        <v>69</v>
      </c>
      <c r="D9" s="48">
        <v>635</v>
      </c>
      <c r="E9" s="48">
        <v>633.91999999999996</v>
      </c>
      <c r="F9" s="60">
        <f>E9/D9</f>
        <v>0.99829921259842513</v>
      </c>
      <c r="G9" s="88" t="s">
        <v>30</v>
      </c>
      <c r="H9" s="10" t="s">
        <v>106</v>
      </c>
    </row>
    <row r="10" spans="1:8" ht="98.25" customHeight="1" x14ac:dyDescent="0.25">
      <c r="A10" s="89">
        <v>2</v>
      </c>
      <c r="B10" s="7" t="s">
        <v>70</v>
      </c>
      <c r="C10" s="7" t="s">
        <v>71</v>
      </c>
      <c r="D10" s="52">
        <v>8500</v>
      </c>
      <c r="E10" s="52">
        <v>13491.49</v>
      </c>
      <c r="F10" s="88">
        <v>1</v>
      </c>
      <c r="G10" s="88" t="s">
        <v>29</v>
      </c>
      <c r="H10" s="88"/>
    </row>
    <row r="11" spans="1:8" ht="112.5" customHeight="1" x14ac:dyDescent="0.25">
      <c r="A11" s="89">
        <v>3</v>
      </c>
      <c r="B11" s="7" t="s">
        <v>72</v>
      </c>
      <c r="C11" s="7" t="s">
        <v>73</v>
      </c>
      <c r="D11" s="48">
        <v>35</v>
      </c>
      <c r="E11" s="48">
        <v>35</v>
      </c>
      <c r="F11" s="88">
        <f>E11/D11</f>
        <v>1</v>
      </c>
      <c r="G11" s="88" t="s">
        <v>29</v>
      </c>
      <c r="H11" s="88"/>
    </row>
    <row r="12" spans="1:8" ht="91.5" customHeight="1" x14ac:dyDescent="0.25">
      <c r="A12" s="89">
        <v>4</v>
      </c>
      <c r="B12" s="7" t="s">
        <v>74</v>
      </c>
      <c r="C12" s="7" t="s">
        <v>75</v>
      </c>
      <c r="D12" s="88">
        <v>52</v>
      </c>
      <c r="E12" s="54">
        <v>52</v>
      </c>
      <c r="F12" s="88">
        <f>E12/D12</f>
        <v>1</v>
      </c>
      <c r="G12" s="88" t="s">
        <v>29</v>
      </c>
      <c r="H12" s="88"/>
    </row>
    <row r="13" spans="1:8" ht="190.5" customHeight="1" x14ac:dyDescent="0.25">
      <c r="A13" s="89">
        <v>5</v>
      </c>
      <c r="B13" s="7" t="s">
        <v>76</v>
      </c>
      <c r="C13" s="7" t="s">
        <v>77</v>
      </c>
      <c r="D13" s="88" t="s">
        <v>80</v>
      </c>
      <c r="E13" s="55" t="s">
        <v>80</v>
      </c>
      <c r="F13" s="88">
        <v>1</v>
      </c>
      <c r="G13" s="88" t="s">
        <v>29</v>
      </c>
      <c r="H13" s="24"/>
    </row>
    <row r="14" spans="1:8" ht="162.75" customHeight="1" x14ac:dyDescent="0.25">
      <c r="A14" s="89">
        <v>6</v>
      </c>
      <c r="B14" s="7" t="s">
        <v>78</v>
      </c>
      <c r="C14" s="7" t="s">
        <v>79</v>
      </c>
      <c r="D14" s="88">
        <v>1</v>
      </c>
      <c r="E14" s="56">
        <v>1</v>
      </c>
      <c r="F14" s="88">
        <v>1</v>
      </c>
      <c r="G14" s="88" t="s">
        <v>29</v>
      </c>
      <c r="H14" s="24"/>
    </row>
    <row r="15" spans="1:8" ht="30.75" customHeight="1" x14ac:dyDescent="0.25">
      <c r="A15" s="89"/>
      <c r="B15" s="25" t="s">
        <v>28</v>
      </c>
      <c r="C15" s="49"/>
      <c r="D15" s="87"/>
      <c r="E15" s="87"/>
      <c r="F15" s="96">
        <f>SUM(F9:F14)</f>
        <v>5.9982992125984254</v>
      </c>
      <c r="G15" s="87"/>
      <c r="H15" s="10"/>
    </row>
    <row r="16" spans="1:8" ht="17.25" customHeight="1" x14ac:dyDescent="0.25">
      <c r="A16" s="118" t="s">
        <v>45</v>
      </c>
      <c r="B16" s="119"/>
      <c r="C16" s="119"/>
      <c r="D16" s="119"/>
      <c r="E16" s="119"/>
      <c r="F16" s="119"/>
      <c r="G16" s="119"/>
      <c r="H16" s="106"/>
    </row>
    <row r="17" spans="1:8" ht="18" customHeight="1" x14ac:dyDescent="0.25">
      <c r="A17" s="115" t="s">
        <v>49</v>
      </c>
      <c r="B17" s="127"/>
      <c r="C17" s="116"/>
      <c r="D17" s="116"/>
      <c r="E17" s="116"/>
      <c r="F17" s="116"/>
      <c r="G17" s="116"/>
      <c r="H17" s="117"/>
    </row>
    <row r="18" spans="1:8" ht="47.25" customHeight="1" x14ac:dyDescent="0.25">
      <c r="A18" s="88"/>
      <c r="B18" s="50" t="s">
        <v>81</v>
      </c>
      <c r="C18" s="91"/>
      <c r="D18" s="91"/>
      <c r="E18" s="91"/>
      <c r="F18" s="91"/>
      <c r="G18" s="91"/>
      <c r="H18" s="91"/>
    </row>
    <row r="19" spans="1:8" ht="51.75" customHeight="1" x14ac:dyDescent="0.25">
      <c r="A19" s="88">
        <v>1</v>
      </c>
      <c r="B19" s="7" t="s">
        <v>82</v>
      </c>
      <c r="C19" s="7" t="s">
        <v>83</v>
      </c>
      <c r="D19" s="88">
        <v>1</v>
      </c>
      <c r="E19" s="88">
        <v>0</v>
      </c>
      <c r="F19" s="8">
        <f>E19/D19</f>
        <v>0</v>
      </c>
      <c r="G19" s="88" t="s">
        <v>30</v>
      </c>
      <c r="H19" s="10" t="s">
        <v>52</v>
      </c>
    </row>
    <row r="20" spans="1:8" ht="59.25" customHeight="1" x14ac:dyDescent="0.25">
      <c r="A20" s="88">
        <v>2</v>
      </c>
      <c r="B20" s="7" t="s">
        <v>84</v>
      </c>
      <c r="C20" s="7" t="s">
        <v>85</v>
      </c>
      <c r="D20" s="88">
        <v>560</v>
      </c>
      <c r="E20" s="88">
        <v>0</v>
      </c>
      <c r="F20" s="8">
        <f>E20/D20</f>
        <v>0</v>
      </c>
      <c r="G20" s="88" t="s">
        <v>30</v>
      </c>
      <c r="H20" s="10" t="s">
        <v>52</v>
      </c>
    </row>
    <row r="21" spans="1:8" ht="92.25" customHeight="1" x14ac:dyDescent="0.25">
      <c r="A21" s="88">
        <v>3</v>
      </c>
      <c r="B21" s="7" t="s">
        <v>86</v>
      </c>
      <c r="C21" s="7" t="s">
        <v>87</v>
      </c>
      <c r="D21" s="88">
        <v>18</v>
      </c>
      <c r="E21" s="88">
        <v>47</v>
      </c>
      <c r="F21" s="8">
        <v>1</v>
      </c>
      <c r="G21" s="88" t="s">
        <v>29</v>
      </c>
      <c r="H21" s="91"/>
    </row>
    <row r="22" spans="1:8" ht="93.75" customHeight="1" x14ac:dyDescent="0.25">
      <c r="A22" s="88">
        <v>4</v>
      </c>
      <c r="B22" s="7" t="s">
        <v>88</v>
      </c>
      <c r="C22" s="7" t="s">
        <v>89</v>
      </c>
      <c r="D22" s="88">
        <v>1</v>
      </c>
      <c r="E22" s="88">
        <v>0</v>
      </c>
      <c r="F22" s="8">
        <f>E22/D22</f>
        <v>0</v>
      </c>
      <c r="G22" s="88" t="s">
        <v>30</v>
      </c>
      <c r="H22" s="91"/>
    </row>
    <row r="23" spans="1:8" ht="61.5" customHeight="1" x14ac:dyDescent="0.25">
      <c r="A23" s="88">
        <v>5</v>
      </c>
      <c r="B23" s="7" t="s">
        <v>90</v>
      </c>
      <c r="C23" s="7" t="s">
        <v>91</v>
      </c>
      <c r="D23" s="88">
        <v>8</v>
      </c>
      <c r="E23" s="88">
        <v>3</v>
      </c>
      <c r="F23" s="8">
        <f>E23/D23</f>
        <v>0.375</v>
      </c>
      <c r="G23" s="88" t="s">
        <v>30</v>
      </c>
      <c r="H23" s="10" t="s">
        <v>52</v>
      </c>
    </row>
    <row r="24" spans="1:8" ht="51.75" customHeight="1" x14ac:dyDescent="0.25">
      <c r="A24" s="88">
        <v>6</v>
      </c>
      <c r="B24" s="7" t="s">
        <v>92</v>
      </c>
      <c r="C24" s="7" t="s">
        <v>93</v>
      </c>
      <c r="D24" s="88">
        <v>0</v>
      </c>
      <c r="E24" s="88">
        <v>0</v>
      </c>
      <c r="F24" s="52" t="s">
        <v>165</v>
      </c>
      <c r="G24" s="48"/>
      <c r="H24" s="145" t="s">
        <v>164</v>
      </c>
    </row>
    <row r="25" spans="1:8" ht="54.75" customHeight="1" x14ac:dyDescent="0.25">
      <c r="A25" s="88">
        <v>7</v>
      </c>
      <c r="B25" s="7" t="s">
        <v>94</v>
      </c>
      <c r="C25" s="7" t="s">
        <v>95</v>
      </c>
      <c r="D25" s="88">
        <v>0</v>
      </c>
      <c r="E25" s="88">
        <v>0</v>
      </c>
      <c r="F25" s="52" t="s">
        <v>165</v>
      </c>
      <c r="G25" s="48"/>
      <c r="H25" s="146"/>
    </row>
    <row r="26" spans="1:8" ht="48.75" customHeight="1" x14ac:dyDescent="0.25">
      <c r="A26" s="89">
        <v>8</v>
      </c>
      <c r="B26" s="7" t="s">
        <v>96</v>
      </c>
      <c r="C26" s="7" t="s">
        <v>97</v>
      </c>
      <c r="D26" s="88">
        <v>0</v>
      </c>
      <c r="E26" s="88">
        <v>0</v>
      </c>
      <c r="F26" s="52" t="s">
        <v>165</v>
      </c>
      <c r="G26" s="48"/>
      <c r="H26" s="146"/>
    </row>
    <row r="27" spans="1:8" ht="114.75" customHeight="1" x14ac:dyDescent="0.25">
      <c r="A27" s="89">
        <v>9</v>
      </c>
      <c r="B27" s="7" t="s">
        <v>98</v>
      </c>
      <c r="C27" s="7" t="s">
        <v>99</v>
      </c>
      <c r="D27" s="88">
        <v>0</v>
      </c>
      <c r="E27" s="88">
        <v>0</v>
      </c>
      <c r="F27" s="52" t="s">
        <v>165</v>
      </c>
      <c r="G27" s="48"/>
      <c r="H27" s="147"/>
    </row>
    <row r="28" spans="1:8" ht="18.75" customHeight="1" x14ac:dyDescent="0.25">
      <c r="A28" s="115" t="s">
        <v>100</v>
      </c>
      <c r="B28" s="116"/>
      <c r="C28" s="116"/>
      <c r="D28" s="116"/>
      <c r="E28" s="116"/>
      <c r="F28" s="116"/>
      <c r="G28" s="116"/>
      <c r="H28" s="117"/>
    </row>
    <row r="29" spans="1:8" ht="64.5" customHeight="1" x14ac:dyDescent="0.25">
      <c r="A29" s="89"/>
      <c r="B29" s="7" t="s">
        <v>101</v>
      </c>
      <c r="C29" s="7"/>
      <c r="D29" s="88"/>
      <c r="E29" s="88"/>
      <c r="F29" s="88"/>
      <c r="G29" s="88"/>
      <c r="H29" s="91"/>
    </row>
    <row r="30" spans="1:8" ht="68.25" customHeight="1" x14ac:dyDescent="0.25">
      <c r="A30" s="89">
        <v>1</v>
      </c>
      <c r="B30" s="7" t="s">
        <v>102</v>
      </c>
      <c r="C30" s="7" t="s">
        <v>104</v>
      </c>
      <c r="D30" s="88">
        <v>189</v>
      </c>
      <c r="E30" s="88">
        <v>189</v>
      </c>
      <c r="F30" s="88">
        <f>E30/D30</f>
        <v>1</v>
      </c>
      <c r="G30" s="88" t="s">
        <v>29</v>
      </c>
      <c r="H30" s="91"/>
    </row>
    <row r="31" spans="1:8" ht="97.5" customHeight="1" x14ac:dyDescent="0.25">
      <c r="A31" s="89">
        <v>2</v>
      </c>
      <c r="B31" s="7" t="s">
        <v>103</v>
      </c>
      <c r="C31" s="7" t="s">
        <v>105</v>
      </c>
      <c r="D31" s="88">
        <v>20</v>
      </c>
      <c r="E31" s="88">
        <v>20</v>
      </c>
      <c r="F31" s="88">
        <f>E31/D31</f>
        <v>1</v>
      </c>
      <c r="G31" s="88" t="s">
        <v>29</v>
      </c>
      <c r="H31" s="91"/>
    </row>
    <row r="32" spans="1:8" ht="22.5" customHeight="1" x14ac:dyDescent="0.25">
      <c r="A32" s="88"/>
      <c r="B32" s="7"/>
      <c r="C32" s="7"/>
      <c r="D32" s="91"/>
      <c r="E32" s="91"/>
      <c r="F32" s="18">
        <f>SUM(F19:F27,F30:F31)</f>
        <v>3.375</v>
      </c>
      <c r="G32" s="90"/>
      <c r="H32" s="91"/>
    </row>
    <row r="33" spans="1:8" ht="26.25" customHeight="1" x14ac:dyDescent="0.25">
      <c r="A33" s="128" t="s">
        <v>54</v>
      </c>
      <c r="B33" s="128"/>
      <c r="C33" s="128"/>
      <c r="D33" s="128"/>
      <c r="E33" s="128"/>
      <c r="F33" s="128"/>
      <c r="G33" s="128"/>
      <c r="H33" s="128"/>
    </row>
    <row r="34" spans="1:8" ht="49.5" customHeight="1" x14ac:dyDescent="0.25">
      <c r="A34" s="129" t="s">
        <v>107</v>
      </c>
      <c r="B34" s="130"/>
      <c r="C34" s="129"/>
      <c r="D34" s="129"/>
      <c r="E34" s="129"/>
      <c r="F34" s="129"/>
      <c r="G34" s="129"/>
      <c r="H34" s="129"/>
    </row>
    <row r="35" spans="1:8" ht="50.25" customHeight="1" x14ac:dyDescent="0.25">
      <c r="A35" s="89"/>
      <c r="B35" s="7" t="s">
        <v>108</v>
      </c>
      <c r="C35" s="51"/>
      <c r="D35" s="50"/>
      <c r="E35" s="88"/>
      <c r="F35" s="88"/>
      <c r="G35" s="88"/>
      <c r="H35" s="91"/>
    </row>
    <row r="36" spans="1:8" ht="84.75" customHeight="1" x14ac:dyDescent="0.25">
      <c r="A36" s="89">
        <v>1</v>
      </c>
      <c r="B36" s="95" t="s">
        <v>109</v>
      </c>
      <c r="C36" s="95" t="s">
        <v>110</v>
      </c>
      <c r="D36" s="88">
        <v>3</v>
      </c>
      <c r="E36" s="56">
        <v>0</v>
      </c>
      <c r="F36" s="8">
        <f>E36/D36</f>
        <v>0</v>
      </c>
      <c r="G36" s="10" t="s">
        <v>30</v>
      </c>
      <c r="H36" s="10" t="s">
        <v>52</v>
      </c>
    </row>
    <row r="37" spans="1:8" ht="54.75" customHeight="1" x14ac:dyDescent="0.25">
      <c r="A37" s="89">
        <v>2</v>
      </c>
      <c r="B37" s="95" t="s">
        <v>111</v>
      </c>
      <c r="C37" s="95" t="s">
        <v>112</v>
      </c>
      <c r="D37" s="88">
        <v>3</v>
      </c>
      <c r="E37" s="57">
        <v>0</v>
      </c>
      <c r="F37" s="8">
        <f t="shared" ref="F37:F52" si="0">E37/D37</f>
        <v>0</v>
      </c>
      <c r="G37" s="10" t="s">
        <v>30</v>
      </c>
      <c r="H37" s="10" t="s">
        <v>52</v>
      </c>
    </row>
    <row r="38" spans="1:8" ht="36" customHeight="1" x14ac:dyDescent="0.25">
      <c r="A38" s="89">
        <v>3</v>
      </c>
      <c r="B38" s="95" t="s">
        <v>113</v>
      </c>
      <c r="C38" s="7" t="s">
        <v>114</v>
      </c>
      <c r="D38" s="88">
        <v>3</v>
      </c>
      <c r="E38" s="56">
        <v>0</v>
      </c>
      <c r="F38" s="8">
        <f t="shared" si="0"/>
        <v>0</v>
      </c>
      <c r="G38" s="10" t="s">
        <v>30</v>
      </c>
      <c r="H38" s="10" t="s">
        <v>52</v>
      </c>
    </row>
    <row r="39" spans="1:8" ht="50.25" customHeight="1" x14ac:dyDescent="0.25">
      <c r="A39" s="89">
        <v>4</v>
      </c>
      <c r="B39" s="95" t="s">
        <v>115</v>
      </c>
      <c r="C39" s="95" t="s">
        <v>116</v>
      </c>
      <c r="D39" s="88">
        <v>7</v>
      </c>
      <c r="E39" s="56">
        <v>3</v>
      </c>
      <c r="F39" s="8">
        <f t="shared" si="0"/>
        <v>0.42857142857142855</v>
      </c>
      <c r="G39" s="10" t="s">
        <v>30</v>
      </c>
      <c r="H39" s="10" t="s">
        <v>52</v>
      </c>
    </row>
    <row r="40" spans="1:8" ht="28.5" customHeight="1" x14ac:dyDescent="0.25">
      <c r="A40" s="89"/>
      <c r="B40" s="95" t="s">
        <v>117</v>
      </c>
      <c r="C40" s="51"/>
      <c r="D40" s="88"/>
      <c r="E40" s="56"/>
      <c r="F40" s="88"/>
      <c r="G40" s="88"/>
      <c r="H40" s="91"/>
    </row>
    <row r="41" spans="1:8" ht="51" customHeight="1" x14ac:dyDescent="0.25">
      <c r="A41" s="89">
        <v>5</v>
      </c>
      <c r="B41" s="93" t="s">
        <v>118</v>
      </c>
      <c r="C41" s="93" t="s">
        <v>119</v>
      </c>
      <c r="D41" s="88">
        <v>4</v>
      </c>
      <c r="E41" s="56">
        <v>0</v>
      </c>
      <c r="F41" s="8">
        <f t="shared" si="0"/>
        <v>0</v>
      </c>
      <c r="G41" s="10" t="s">
        <v>30</v>
      </c>
      <c r="H41" s="10" t="s">
        <v>52</v>
      </c>
    </row>
    <row r="42" spans="1:8" ht="43.5" customHeight="1" x14ac:dyDescent="0.25">
      <c r="A42" s="89">
        <v>6</v>
      </c>
      <c r="B42" s="93" t="s">
        <v>120</v>
      </c>
      <c r="C42" s="94" t="s">
        <v>121</v>
      </c>
      <c r="D42" s="88">
        <v>5</v>
      </c>
      <c r="E42" s="58">
        <v>0</v>
      </c>
      <c r="F42" s="8">
        <f t="shared" si="0"/>
        <v>0</v>
      </c>
      <c r="G42" s="10" t="s">
        <v>30</v>
      </c>
      <c r="H42" s="10" t="s">
        <v>52</v>
      </c>
    </row>
    <row r="43" spans="1:8" ht="75.75" customHeight="1" x14ac:dyDescent="0.25">
      <c r="A43" s="89"/>
      <c r="B43" s="98" t="s">
        <v>122</v>
      </c>
      <c r="C43" s="51"/>
      <c r="D43" s="88"/>
      <c r="E43" s="53"/>
      <c r="F43" s="88"/>
      <c r="G43" s="88"/>
      <c r="H43" s="91"/>
    </row>
    <row r="44" spans="1:8" ht="47.25" customHeight="1" x14ac:dyDescent="0.25">
      <c r="A44" s="89">
        <v>7</v>
      </c>
      <c r="B44" s="98" t="s">
        <v>123</v>
      </c>
      <c r="C44" s="94" t="s">
        <v>124</v>
      </c>
      <c r="D44" s="88">
        <v>1</v>
      </c>
      <c r="E44" s="54">
        <v>0</v>
      </c>
      <c r="F44" s="8">
        <f t="shared" si="0"/>
        <v>0</v>
      </c>
      <c r="G44" s="10" t="s">
        <v>30</v>
      </c>
      <c r="H44" s="10" t="s">
        <v>52</v>
      </c>
    </row>
    <row r="45" spans="1:8" ht="78" customHeight="1" x14ac:dyDescent="0.25">
      <c r="A45" s="89">
        <v>8</v>
      </c>
      <c r="B45" s="93" t="s">
        <v>125</v>
      </c>
      <c r="C45" s="93" t="s">
        <v>126</v>
      </c>
      <c r="D45" s="88">
        <v>62</v>
      </c>
      <c r="E45" s="92">
        <v>56.6</v>
      </c>
      <c r="F45" s="8">
        <f t="shared" si="0"/>
        <v>0.91290322580645167</v>
      </c>
      <c r="G45" s="10" t="s">
        <v>30</v>
      </c>
      <c r="H45" s="10" t="s">
        <v>148</v>
      </c>
    </row>
    <row r="46" spans="1:8" ht="133.5" customHeight="1" x14ac:dyDescent="0.25">
      <c r="A46" s="89">
        <v>9</v>
      </c>
      <c r="B46" s="93" t="s">
        <v>127</v>
      </c>
      <c r="C46" s="94" t="s">
        <v>128</v>
      </c>
      <c r="D46" s="88">
        <v>55</v>
      </c>
      <c r="E46" s="59">
        <v>51</v>
      </c>
      <c r="F46" s="8">
        <f t="shared" si="0"/>
        <v>0.92727272727272725</v>
      </c>
      <c r="G46" s="10" t="s">
        <v>30</v>
      </c>
      <c r="H46" s="10" t="s">
        <v>148</v>
      </c>
    </row>
    <row r="47" spans="1:8" ht="81.75" customHeight="1" x14ac:dyDescent="0.25">
      <c r="A47" s="89">
        <v>10</v>
      </c>
      <c r="B47" s="93" t="s">
        <v>129</v>
      </c>
      <c r="C47" s="94" t="s">
        <v>130</v>
      </c>
      <c r="D47" s="88">
        <v>41</v>
      </c>
      <c r="E47" s="59">
        <v>43</v>
      </c>
      <c r="F47" s="8">
        <v>1</v>
      </c>
      <c r="G47" s="10" t="s">
        <v>29</v>
      </c>
      <c r="H47" s="10"/>
    </row>
    <row r="48" spans="1:8" ht="75.75" customHeight="1" x14ac:dyDescent="0.25">
      <c r="A48" s="89">
        <v>11</v>
      </c>
      <c r="B48" s="93" t="s">
        <v>131</v>
      </c>
      <c r="C48" s="98" t="s">
        <v>132</v>
      </c>
      <c r="D48" s="88">
        <v>6</v>
      </c>
      <c r="E48" s="56">
        <v>4</v>
      </c>
      <c r="F48" s="8">
        <f t="shared" si="0"/>
        <v>0.66666666666666663</v>
      </c>
      <c r="G48" s="10" t="s">
        <v>30</v>
      </c>
      <c r="H48" s="10" t="s">
        <v>148</v>
      </c>
    </row>
    <row r="49" spans="1:8" ht="75.75" customHeight="1" x14ac:dyDescent="0.25">
      <c r="A49" s="89">
        <v>12</v>
      </c>
      <c r="B49" s="93" t="s">
        <v>139</v>
      </c>
      <c r="C49" s="94" t="s">
        <v>140</v>
      </c>
      <c r="D49" s="88">
        <v>40</v>
      </c>
      <c r="E49" s="56">
        <v>40</v>
      </c>
      <c r="F49" s="8">
        <f t="shared" si="0"/>
        <v>1</v>
      </c>
      <c r="G49" s="10" t="s">
        <v>29</v>
      </c>
      <c r="H49" s="10"/>
    </row>
    <row r="50" spans="1:8" ht="248.25" customHeight="1" x14ac:dyDescent="0.25">
      <c r="A50" s="89">
        <v>13</v>
      </c>
      <c r="B50" s="93" t="s">
        <v>133</v>
      </c>
      <c r="C50" s="94" t="s">
        <v>134</v>
      </c>
      <c r="D50" s="48">
        <v>5500</v>
      </c>
      <c r="E50" s="48">
        <v>93.08</v>
      </c>
      <c r="F50" s="8">
        <f t="shared" si="0"/>
        <v>1.6923636363636363E-2</v>
      </c>
      <c r="G50" s="10" t="s">
        <v>30</v>
      </c>
      <c r="H50" s="10" t="s">
        <v>148</v>
      </c>
    </row>
    <row r="51" spans="1:8" ht="71.25" customHeight="1" x14ac:dyDescent="0.25">
      <c r="A51" s="89">
        <v>14</v>
      </c>
      <c r="B51" s="7" t="s">
        <v>135</v>
      </c>
      <c r="C51" s="7" t="s">
        <v>136</v>
      </c>
      <c r="D51" s="48">
        <v>6</v>
      </c>
      <c r="E51" s="48">
        <v>0</v>
      </c>
      <c r="F51" s="8">
        <f t="shared" si="0"/>
        <v>0</v>
      </c>
      <c r="G51" s="10" t="s">
        <v>30</v>
      </c>
      <c r="H51" s="10" t="s">
        <v>52</v>
      </c>
    </row>
    <row r="52" spans="1:8" ht="83.25" customHeight="1" x14ac:dyDescent="0.25">
      <c r="A52" s="89">
        <v>15</v>
      </c>
      <c r="B52" s="93" t="s">
        <v>137</v>
      </c>
      <c r="C52" s="7" t="s">
        <v>138</v>
      </c>
      <c r="D52" s="48">
        <v>146</v>
      </c>
      <c r="E52" s="48">
        <v>78</v>
      </c>
      <c r="F52" s="8">
        <f t="shared" si="0"/>
        <v>0.53424657534246578</v>
      </c>
      <c r="G52" s="10" t="s">
        <v>30</v>
      </c>
      <c r="H52" s="10" t="s">
        <v>148</v>
      </c>
    </row>
    <row r="53" spans="1:8" ht="16.5" customHeight="1" x14ac:dyDescent="0.25">
      <c r="A53" s="115" t="s">
        <v>59</v>
      </c>
      <c r="B53" s="116"/>
      <c r="C53" s="116"/>
      <c r="D53" s="116"/>
      <c r="E53" s="116"/>
      <c r="F53" s="116"/>
      <c r="G53" s="116"/>
      <c r="H53" s="117"/>
    </row>
    <row r="54" spans="1:8" ht="97.5" customHeight="1" x14ac:dyDescent="0.25">
      <c r="A54" s="89">
        <v>1</v>
      </c>
      <c r="B54" s="95" t="s">
        <v>141</v>
      </c>
      <c r="C54" s="7" t="s">
        <v>142</v>
      </c>
      <c r="D54" s="48">
        <v>1</v>
      </c>
      <c r="E54" s="48">
        <v>0</v>
      </c>
      <c r="F54" s="40">
        <f>E54/D54</f>
        <v>0</v>
      </c>
      <c r="G54" s="10" t="s">
        <v>30</v>
      </c>
      <c r="H54" s="10" t="s">
        <v>52</v>
      </c>
    </row>
    <row r="55" spans="1:8" ht="20.25" customHeight="1" x14ac:dyDescent="0.25">
      <c r="A55" s="115" t="s">
        <v>61</v>
      </c>
      <c r="B55" s="116"/>
      <c r="C55" s="116"/>
      <c r="D55" s="116"/>
      <c r="E55" s="116"/>
      <c r="F55" s="116"/>
      <c r="G55" s="116"/>
      <c r="H55" s="117"/>
    </row>
    <row r="56" spans="1:8" ht="80.25" customHeight="1" x14ac:dyDescent="0.25">
      <c r="A56" s="89">
        <v>1</v>
      </c>
      <c r="B56" s="93" t="s">
        <v>143</v>
      </c>
      <c r="C56" s="7" t="s">
        <v>144</v>
      </c>
      <c r="D56" s="48">
        <v>7</v>
      </c>
      <c r="E56" s="48">
        <v>0</v>
      </c>
      <c r="F56" s="40">
        <f>E56/D56</f>
        <v>0</v>
      </c>
      <c r="G56" s="10" t="s">
        <v>30</v>
      </c>
      <c r="H56" s="10" t="s">
        <v>52</v>
      </c>
    </row>
    <row r="57" spans="1:8" ht="31.5" customHeight="1" x14ac:dyDescent="0.25">
      <c r="A57" s="88"/>
      <c r="B57" s="25" t="s">
        <v>28</v>
      </c>
      <c r="C57" s="7"/>
      <c r="D57" s="88"/>
      <c r="E57" s="88"/>
      <c r="F57" s="141">
        <f>SUM(F35:F52)</f>
        <v>5.4865842600233758</v>
      </c>
      <c r="G57" s="88"/>
      <c r="H57" s="10"/>
    </row>
    <row r="58" spans="1:8" ht="31.5" customHeight="1" x14ac:dyDescent="0.25">
      <c r="A58" s="88"/>
      <c r="B58" s="91" t="s">
        <v>13</v>
      </c>
      <c r="C58" s="90"/>
      <c r="D58" s="90"/>
      <c r="E58" s="90"/>
      <c r="F58" s="141">
        <f>SUM(F15,F32,F57)</f>
        <v>14.859883472621801</v>
      </c>
      <c r="G58" s="17"/>
      <c r="H58" s="88"/>
    </row>
    <row r="59" spans="1:8" ht="19.5" customHeight="1" x14ac:dyDescent="0.25"/>
    <row r="60" spans="1:8" ht="12.75" customHeight="1" x14ac:dyDescent="0.25">
      <c r="A60" s="104" t="s">
        <v>145</v>
      </c>
      <c r="B60" s="104"/>
      <c r="C60" s="104"/>
      <c r="D60" s="104"/>
      <c r="E60" s="104"/>
      <c r="F60" s="131" t="s">
        <v>158</v>
      </c>
      <c r="G60" s="131"/>
      <c r="H60" s="63">
        <f>F15/6</f>
        <v>0.99971653543307093</v>
      </c>
    </row>
    <row r="61" spans="1:8" ht="12.75" customHeight="1" x14ac:dyDescent="0.25"/>
    <row r="62" spans="1:8" ht="16.5" customHeight="1" x14ac:dyDescent="0.25">
      <c r="A62" s="104" t="s">
        <v>146</v>
      </c>
      <c r="B62" s="104"/>
      <c r="C62" s="104"/>
      <c r="D62" s="104"/>
      <c r="E62" s="104"/>
      <c r="F62" s="131" t="s">
        <v>158</v>
      </c>
      <c r="G62" s="131"/>
      <c r="H62" s="63">
        <f>F32/7</f>
        <v>0.48214285714285715</v>
      </c>
    </row>
    <row r="63" spans="1:8" ht="12.75" customHeight="1" x14ac:dyDescent="0.25"/>
    <row r="64" spans="1:8" ht="12.75" customHeight="1" x14ac:dyDescent="0.25">
      <c r="A64" s="104" t="s">
        <v>147</v>
      </c>
      <c r="B64" s="104"/>
      <c r="C64" s="104"/>
      <c r="D64" s="104"/>
      <c r="E64" s="104"/>
      <c r="F64" s="131" t="s">
        <v>158</v>
      </c>
      <c r="G64" s="131"/>
      <c r="H64" s="142">
        <f>F57/17</f>
        <v>0.32274025058961037</v>
      </c>
    </row>
    <row r="65" spans="1:8" ht="12.75" customHeight="1" x14ac:dyDescent="0.25">
      <c r="A65" s="86"/>
      <c r="B65" s="86"/>
      <c r="C65" s="86"/>
      <c r="D65" s="86"/>
      <c r="E65" s="86"/>
      <c r="F65" s="62"/>
      <c r="G65" s="2"/>
      <c r="H65" s="143"/>
    </row>
    <row r="66" spans="1:8" ht="17.25" customHeight="1" x14ac:dyDescent="0.25">
      <c r="H66" s="143"/>
    </row>
    <row r="67" spans="1:8" ht="15.75" customHeight="1" x14ac:dyDescent="0.25">
      <c r="A67" s="103" t="s">
        <v>24</v>
      </c>
      <c r="B67" s="103"/>
      <c r="C67" s="103"/>
      <c r="D67" s="103"/>
      <c r="E67" s="103"/>
      <c r="F67" s="123" t="s">
        <v>159</v>
      </c>
      <c r="G67" s="123"/>
      <c r="H67" s="144">
        <f>F58/30</f>
        <v>0.49532944908739335</v>
      </c>
    </row>
    <row r="69" spans="1:8" ht="14.25" customHeight="1" x14ac:dyDescent="0.25">
      <c r="A69" s="62"/>
    </row>
    <row r="75" spans="1:8" x14ac:dyDescent="0.25">
      <c r="F75" s="99"/>
    </row>
  </sheetData>
  <mergeCells count="25">
    <mergeCell ref="F62:G62"/>
    <mergeCell ref="A1:H1"/>
    <mergeCell ref="A2:H2"/>
    <mergeCell ref="A6:H6"/>
    <mergeCell ref="H3:H5"/>
    <mergeCell ref="A55:H55"/>
    <mergeCell ref="A28:H28"/>
    <mergeCell ref="A53:H53"/>
    <mergeCell ref="H24:H27"/>
    <mergeCell ref="A67:E67"/>
    <mergeCell ref="F67:G67"/>
    <mergeCell ref="A16:H16"/>
    <mergeCell ref="A3:A5"/>
    <mergeCell ref="B3:B5"/>
    <mergeCell ref="C3:F4"/>
    <mergeCell ref="G3:G5"/>
    <mergeCell ref="A7:H7"/>
    <mergeCell ref="A17:H17"/>
    <mergeCell ref="A60:E60"/>
    <mergeCell ref="A33:H33"/>
    <mergeCell ref="A34:H34"/>
    <mergeCell ref="A64:E64"/>
    <mergeCell ref="F64:G64"/>
    <mergeCell ref="F60:G60"/>
    <mergeCell ref="A62:E62"/>
  </mergeCells>
  <pageMargins left="0.70866141732283472" right="0.70866141732283472" top="0.74803149606299213" bottom="0.74803149606299213" header="0.31496062992125984" footer="0.31496062992125984"/>
  <pageSetup paperSize="9" scale="56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sqref="A1:F1"/>
    </sheetView>
  </sheetViews>
  <sheetFormatPr defaultRowHeight="15" x14ac:dyDescent="0.25"/>
  <cols>
    <col min="2" max="2" width="31.85546875" customWidth="1"/>
    <col min="3" max="4" width="16.140625" customWidth="1"/>
    <col min="5" max="5" width="24.7109375" customWidth="1"/>
    <col min="6" max="6" width="41.140625" customWidth="1"/>
  </cols>
  <sheetData>
    <row r="1" spans="1:8" ht="41.25" customHeight="1" x14ac:dyDescent="0.25">
      <c r="A1" s="110" t="s">
        <v>31</v>
      </c>
      <c r="B1" s="110"/>
      <c r="C1" s="110"/>
      <c r="D1" s="110"/>
      <c r="E1" s="110"/>
      <c r="F1" s="110"/>
      <c r="G1" s="20"/>
      <c r="H1" s="20"/>
    </row>
    <row r="2" spans="1:8" ht="10.5" customHeight="1" x14ac:dyDescent="0.25">
      <c r="A2" s="15"/>
      <c r="B2" s="15"/>
      <c r="C2" s="15"/>
      <c r="D2" s="15"/>
      <c r="E2" s="15"/>
      <c r="F2" s="15"/>
      <c r="G2" s="15"/>
      <c r="H2" s="15"/>
    </row>
    <row r="3" spans="1:8" ht="15.75" x14ac:dyDescent="0.25">
      <c r="A3" s="124" t="s">
        <v>0</v>
      </c>
      <c r="B3" s="124" t="s">
        <v>4</v>
      </c>
      <c r="C3" s="124" t="s">
        <v>20</v>
      </c>
      <c r="D3" s="124" t="s">
        <v>21</v>
      </c>
      <c r="E3" s="111" t="s">
        <v>32</v>
      </c>
      <c r="F3" s="124" t="s">
        <v>15</v>
      </c>
      <c r="G3" s="15"/>
      <c r="H3" s="15"/>
    </row>
    <row r="4" spans="1:8" ht="144.75" customHeight="1" x14ac:dyDescent="0.25">
      <c r="A4" s="124"/>
      <c r="B4" s="124"/>
      <c r="C4" s="124"/>
      <c r="D4" s="124"/>
      <c r="E4" s="112"/>
      <c r="F4" s="124"/>
      <c r="G4" s="15"/>
      <c r="H4" s="15"/>
    </row>
    <row r="5" spans="1:8" ht="15.75" x14ac:dyDescent="0.25">
      <c r="A5" s="27">
        <v>1</v>
      </c>
      <c r="B5" s="50" t="s">
        <v>149</v>
      </c>
      <c r="C5" s="8">
        <v>1871</v>
      </c>
      <c r="D5" s="27">
        <v>1609.16</v>
      </c>
      <c r="E5" s="71">
        <f>D5/C5</f>
        <v>0.86005344735435596</v>
      </c>
      <c r="F5" s="50" t="s">
        <v>33</v>
      </c>
      <c r="G5" s="15"/>
      <c r="H5" s="15"/>
    </row>
    <row r="6" spans="1:8" ht="21.75" customHeight="1" x14ac:dyDescent="0.25">
      <c r="A6" s="27">
        <v>2</v>
      </c>
      <c r="B6" s="50" t="s">
        <v>150</v>
      </c>
      <c r="C6" s="8">
        <v>2445.3919999999998</v>
      </c>
      <c r="D6" s="97">
        <v>1525.27</v>
      </c>
      <c r="E6" s="71">
        <f t="shared" ref="E6:E7" si="0">D6/C6</f>
        <v>0.62373230958472103</v>
      </c>
      <c r="F6" s="50" t="s">
        <v>33</v>
      </c>
      <c r="G6" s="15"/>
      <c r="H6" s="15"/>
    </row>
    <row r="7" spans="1:8" ht="15.75" x14ac:dyDescent="0.25">
      <c r="A7" s="27">
        <v>3</v>
      </c>
      <c r="B7" s="50" t="s">
        <v>151</v>
      </c>
      <c r="C7" s="8">
        <v>1000</v>
      </c>
      <c r="D7" s="8">
        <v>570.04</v>
      </c>
      <c r="E7" s="71">
        <f t="shared" si="0"/>
        <v>0.57003999999999999</v>
      </c>
      <c r="F7" s="50" t="s">
        <v>33</v>
      </c>
      <c r="G7" s="15"/>
      <c r="H7" s="15"/>
    </row>
    <row r="8" spans="1:8" ht="21.75" customHeight="1" x14ac:dyDescent="0.25">
      <c r="A8" s="7"/>
      <c r="B8" s="14" t="s">
        <v>5</v>
      </c>
      <c r="C8" s="18">
        <f>SUM(C5:C7)</f>
        <v>5316.3919999999998</v>
      </c>
      <c r="D8" s="16">
        <f>SUM(D5:D7)</f>
        <v>3704.4700000000003</v>
      </c>
      <c r="E8" s="18">
        <f>D8/C8</f>
        <v>0.69680151501243703</v>
      </c>
      <c r="F8" s="7"/>
      <c r="G8" s="15"/>
      <c r="H8" s="15"/>
    </row>
    <row r="9" spans="1:8" ht="15.75" x14ac:dyDescent="0.25">
      <c r="A9" s="6"/>
      <c r="B9" s="6"/>
      <c r="C9" s="6"/>
      <c r="D9" s="6"/>
      <c r="E9" s="6"/>
      <c r="F9" s="6"/>
      <c r="G9" s="6"/>
      <c r="H9" s="6"/>
    </row>
    <row r="10" spans="1:8" ht="15.75" x14ac:dyDescent="0.25">
      <c r="A10" s="6"/>
      <c r="B10" s="6"/>
      <c r="C10" s="6"/>
      <c r="D10" s="6"/>
      <c r="E10" s="74"/>
      <c r="F10" s="6"/>
      <c r="G10" s="6"/>
      <c r="H10" s="6"/>
    </row>
    <row r="11" spans="1:8" ht="15.75" x14ac:dyDescent="0.25">
      <c r="A11" s="75"/>
      <c r="B11" s="75"/>
      <c r="C11" s="75"/>
      <c r="D11" s="75"/>
      <c r="E11" s="75"/>
      <c r="F11" s="75"/>
      <c r="G11" s="75"/>
      <c r="H11" s="6"/>
    </row>
    <row r="12" spans="1:8" ht="15.75" x14ac:dyDescent="0.25">
      <c r="A12" s="6"/>
      <c r="B12" s="6"/>
      <c r="C12" s="6"/>
      <c r="D12" s="6"/>
      <c r="E12" s="6"/>
      <c r="F12" s="6"/>
      <c r="G12" s="6"/>
      <c r="H12" s="6"/>
    </row>
    <row r="13" spans="1:8" ht="15.75" x14ac:dyDescent="0.25">
      <c r="A13" s="72"/>
      <c r="B13" s="72"/>
      <c r="C13" s="21"/>
      <c r="E13" s="6"/>
      <c r="F13" s="6"/>
      <c r="G13" s="6"/>
      <c r="H13" s="6"/>
    </row>
    <row r="14" spans="1:8" ht="14.25" customHeight="1" x14ac:dyDescent="0.25">
      <c r="A14" s="6"/>
      <c r="B14" s="6"/>
      <c r="C14" s="6"/>
      <c r="D14" s="6"/>
      <c r="E14" s="6"/>
      <c r="F14" s="6"/>
      <c r="G14" s="6"/>
      <c r="H14" s="6"/>
    </row>
    <row r="15" spans="1:8" ht="14.25" customHeight="1" x14ac:dyDescent="0.25">
      <c r="H15" s="6"/>
    </row>
  </sheetData>
  <mergeCells count="7">
    <mergeCell ref="A1:F1"/>
    <mergeCell ref="E3:E4"/>
    <mergeCell ref="F3:F4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J21" sqref="J21"/>
    </sheetView>
  </sheetViews>
  <sheetFormatPr defaultRowHeight="15" x14ac:dyDescent="0.25"/>
  <cols>
    <col min="2" max="2" width="24.140625" customWidth="1"/>
    <col min="3" max="3" width="17.5703125" customWidth="1"/>
    <col min="4" max="4" width="19.140625" customWidth="1"/>
    <col min="5" max="5" width="9.7109375" customWidth="1"/>
    <col min="7" max="7" width="3.7109375" customWidth="1"/>
    <col min="8" max="8" width="6" customWidth="1"/>
    <col min="11" max="11" width="8.7109375" customWidth="1"/>
  </cols>
  <sheetData>
    <row r="1" spans="1:13" ht="15.75" x14ac:dyDescent="0.25">
      <c r="A1" s="123" t="s">
        <v>35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3" ht="9.75" customHeight="1" x14ac:dyDescent="0.25">
      <c r="A2" s="138"/>
      <c r="B2" s="138"/>
      <c r="C2" s="138"/>
      <c r="D2" s="138"/>
      <c r="E2" s="138"/>
      <c r="F2" s="6"/>
      <c r="G2" s="6"/>
      <c r="H2" s="6"/>
      <c r="I2" s="6"/>
      <c r="J2" s="6"/>
      <c r="K2" s="6"/>
    </row>
    <row r="3" spans="1:13" ht="30.75" customHeight="1" x14ac:dyDescent="0.25">
      <c r="A3" s="136" t="s">
        <v>152</v>
      </c>
      <c r="B3" s="136"/>
      <c r="C3" s="136"/>
      <c r="D3" s="134" t="s">
        <v>34</v>
      </c>
      <c r="E3" s="134"/>
      <c r="F3" s="134"/>
      <c r="G3" s="134"/>
      <c r="H3" s="79">
        <f>0.5*'Форма 1'!F37+0.3*'Форма 2'!H60+0.2*'Форма 3'!E5</f>
        <v>0.9443256501007925</v>
      </c>
      <c r="I3" s="137" t="s">
        <v>155</v>
      </c>
      <c r="J3" s="137"/>
      <c r="K3" s="137"/>
    </row>
    <row r="4" spans="1:13" ht="9" customHeight="1" x14ac:dyDescent="0.25">
      <c r="A4" s="82"/>
      <c r="B4" s="82"/>
      <c r="C4" s="82"/>
      <c r="D4" s="80"/>
      <c r="E4" s="80"/>
      <c r="F4" s="80"/>
      <c r="G4" s="83"/>
      <c r="H4" s="83"/>
      <c r="I4" s="84"/>
      <c r="J4" s="84"/>
      <c r="K4" s="84"/>
    </row>
    <row r="5" spans="1:13" ht="46.5" customHeight="1" x14ac:dyDescent="0.25">
      <c r="A5" s="136" t="s">
        <v>153</v>
      </c>
      <c r="B5" s="136"/>
      <c r="C5" s="136"/>
      <c r="D5" s="134" t="s">
        <v>34</v>
      </c>
      <c r="E5" s="134"/>
      <c r="F5" s="134"/>
      <c r="G5" s="134"/>
      <c r="H5" s="79">
        <f>0.5*'Форма 1'!F39+0.3*'Форма 2'!H62+0.2*'Форма 3'!E6</f>
        <v>0.64438931905980135</v>
      </c>
      <c r="I5" s="136" t="s">
        <v>36</v>
      </c>
      <c r="J5" s="136"/>
      <c r="K5" s="136"/>
    </row>
    <row r="6" spans="1:13" ht="12.75" customHeight="1" x14ac:dyDescent="0.25">
      <c r="A6" s="76"/>
      <c r="B6" s="77"/>
      <c r="C6" s="79"/>
      <c r="D6" s="78"/>
      <c r="E6" s="78"/>
      <c r="F6" s="81"/>
      <c r="G6" s="83"/>
      <c r="H6" s="83"/>
      <c r="I6" s="84"/>
      <c r="J6" s="84"/>
      <c r="K6" s="84"/>
    </row>
    <row r="7" spans="1:13" ht="30" customHeight="1" x14ac:dyDescent="0.25">
      <c r="A7" s="136" t="s">
        <v>154</v>
      </c>
      <c r="B7" s="136"/>
      <c r="C7" s="136"/>
      <c r="D7" s="134" t="s">
        <v>34</v>
      </c>
      <c r="E7" s="134"/>
      <c r="F7" s="134"/>
      <c r="G7" s="134"/>
      <c r="H7" s="139">
        <f>0.5*'Форма 1'!F41+0.3*'Форма 2'!H64+0.2*'Форма 3'!E7</f>
        <v>0.71083007517688312</v>
      </c>
      <c r="I7" s="136" t="s">
        <v>36</v>
      </c>
      <c r="J7" s="136"/>
      <c r="K7" s="136"/>
    </row>
    <row r="8" spans="1:13" ht="9.75" customHeight="1" x14ac:dyDescent="0.25">
      <c r="A8" s="76"/>
      <c r="B8" s="77"/>
      <c r="C8" s="79"/>
      <c r="D8" s="78"/>
      <c r="E8" s="78"/>
      <c r="F8" s="81"/>
      <c r="G8" s="83"/>
      <c r="H8" s="83"/>
      <c r="I8" s="84"/>
      <c r="J8" s="84"/>
      <c r="K8" s="84"/>
    </row>
    <row r="9" spans="1:13" ht="13.5" customHeight="1" x14ac:dyDescent="0.25">
      <c r="A9" s="83"/>
      <c r="B9" s="83"/>
      <c r="C9" s="83"/>
      <c r="D9" s="81"/>
      <c r="E9" s="81"/>
      <c r="F9" s="81"/>
      <c r="G9" s="83"/>
      <c r="H9" s="83"/>
      <c r="I9" s="84"/>
      <c r="J9" s="84"/>
      <c r="K9" s="84"/>
    </row>
    <row r="10" spans="1:13" ht="29.25" customHeight="1" x14ac:dyDescent="0.25">
      <c r="A10" s="132" t="s">
        <v>162</v>
      </c>
      <c r="B10" s="132"/>
      <c r="C10" s="132"/>
      <c r="D10" s="135" t="s">
        <v>34</v>
      </c>
      <c r="E10" s="135"/>
      <c r="F10" s="135"/>
      <c r="G10" s="135"/>
      <c r="H10" s="140">
        <f>0.5*'Форма 1'!F43+0.3*'Форма 2'!H67+0.2*'Форма 3'!E8</f>
        <v>0.73888221465178239</v>
      </c>
      <c r="I10" s="132" t="s">
        <v>156</v>
      </c>
      <c r="J10" s="132"/>
      <c r="K10" s="132"/>
    </row>
    <row r="11" spans="1:13" ht="19.5" customHeight="1" x14ac:dyDescent="0.25">
      <c r="A11" s="77"/>
      <c r="B11" s="77"/>
      <c r="C11" s="77"/>
      <c r="D11" s="83"/>
      <c r="E11" s="83"/>
      <c r="F11" s="83"/>
      <c r="G11" s="83"/>
      <c r="H11" s="83"/>
      <c r="I11" s="83"/>
      <c r="J11" s="83"/>
      <c r="K11" s="83"/>
    </row>
    <row r="12" spans="1:13" ht="48" customHeight="1" x14ac:dyDescent="0.25">
      <c r="A12" s="133" t="s">
        <v>166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73"/>
      <c r="M12" s="73"/>
    </row>
  </sheetData>
  <mergeCells count="15">
    <mergeCell ref="A1:K1"/>
    <mergeCell ref="I3:K3"/>
    <mergeCell ref="I5:K5"/>
    <mergeCell ref="I7:K7"/>
    <mergeCell ref="A2:E2"/>
    <mergeCell ref="I10:K10"/>
    <mergeCell ref="A12:K12"/>
    <mergeCell ref="D3:G3"/>
    <mergeCell ref="D5:G5"/>
    <mergeCell ref="D7:G7"/>
    <mergeCell ref="D10:G10"/>
    <mergeCell ref="A10:C10"/>
    <mergeCell ref="A3:C3"/>
    <mergeCell ref="A5:C5"/>
    <mergeCell ref="A7:C7"/>
  </mergeCells>
  <pageMargins left="0.70866141732283472" right="0.70866141732283472" top="0.59055118110236227" bottom="0.5118110236220472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Форма 1</vt:lpstr>
      <vt:lpstr>Форма 2</vt:lpstr>
      <vt:lpstr>Форма 3</vt:lpstr>
      <vt:lpstr>ЭР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2021-04-02T07:39:04Z</dcterms:modified>
</cp:coreProperties>
</file>