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Форма 1" sheetId="1" r:id="rId1"/>
    <sheet name="Форма 2" sheetId="2" r:id="rId2"/>
    <sheet name="Форма 3" sheetId="3" r:id="rId3"/>
    <sheet name="ЭР МП" sheetId="4" r:id="rId4"/>
  </sheets>
  <calcPr calcId="145621"/>
</workbook>
</file>

<file path=xl/calcChain.xml><?xml version="1.0" encoding="utf-8"?>
<calcChain xmlns="http://schemas.openxmlformats.org/spreadsheetml/2006/main">
  <c r="H73" i="2" l="1"/>
  <c r="H71" i="2"/>
  <c r="H81" i="2"/>
  <c r="F13" i="2"/>
  <c r="H79" i="2" l="1"/>
  <c r="H77" i="2"/>
  <c r="F68" i="2"/>
  <c r="F67" i="2"/>
  <c r="F66" i="2"/>
  <c r="F65" i="2"/>
  <c r="D10" i="3" l="1"/>
  <c r="C10" i="3" l="1"/>
  <c r="E10" i="3" s="1"/>
  <c r="E9" i="3"/>
  <c r="H11" i="4" s="1"/>
  <c r="E7" i="3" l="1"/>
  <c r="E6" i="3"/>
  <c r="E5" i="3"/>
  <c r="F62" i="2" l="1"/>
  <c r="F39" i="2"/>
  <c r="F33" i="2"/>
  <c r="F61" i="2"/>
  <c r="F59" i="2"/>
  <c r="F54" i="2"/>
  <c r="F53" i="2"/>
  <c r="F52" i="2"/>
  <c r="F51" i="2"/>
  <c r="F50" i="2"/>
  <c r="F46" i="2"/>
  <c r="F44" i="2"/>
  <c r="F43" i="2"/>
  <c r="F38" i="2"/>
  <c r="F56" i="2" l="1"/>
  <c r="H75" i="2" s="1"/>
  <c r="F69" i="2" l="1"/>
  <c r="F27" i="2"/>
  <c r="F25" i="2"/>
  <c r="F23" i="2"/>
  <c r="F22" i="2"/>
  <c r="F21" i="2"/>
  <c r="F20" i="2"/>
  <c r="F19" i="2"/>
  <c r="F18" i="2"/>
  <c r="F16" i="2"/>
  <c r="E41" i="1" l="1"/>
  <c r="E38" i="1"/>
  <c r="E36" i="1"/>
  <c r="E47" i="1" s="1"/>
  <c r="F63" i="1" s="1"/>
  <c r="H9" i="4" s="1"/>
  <c r="F32" i="1"/>
  <c r="F28" i="1"/>
  <c r="E23" i="1"/>
  <c r="E21" i="1"/>
  <c r="E25" i="1" s="1"/>
  <c r="F59" i="1" s="1"/>
  <c r="H5" i="4" s="1"/>
  <c r="E15" i="1"/>
  <c r="E14" i="1"/>
  <c r="E12" i="1"/>
  <c r="E18" i="1" l="1"/>
  <c r="E33" i="1"/>
  <c r="F57" i="1"/>
  <c r="H3" i="4" s="1"/>
  <c r="F61" i="1" l="1"/>
  <c r="H7" i="4" s="1"/>
  <c r="E54" i="1"/>
  <c r="F65" i="1" s="1"/>
  <c r="H13" i="4" s="1"/>
</calcChain>
</file>

<file path=xl/sharedStrings.xml><?xml version="1.0" encoding="utf-8"?>
<sst xmlns="http://schemas.openxmlformats.org/spreadsheetml/2006/main" count="332" uniqueCount="227">
  <si>
    <t>№ п/п</t>
  </si>
  <si>
    <t>Наименования ожидаемых конечных результатов, целевых показателей (индикаторов)</t>
  </si>
  <si>
    <t>Отчетный период</t>
  </si>
  <si>
    <t>Обоснование отклонений значений показателей</t>
  </si>
  <si>
    <t>Наименование подпрограммы</t>
  </si>
  <si>
    <t>Итого по программе</t>
  </si>
  <si>
    <t>№ п.п.</t>
  </si>
  <si>
    <t>Наименование мероприятия</t>
  </si>
  <si>
    <t>Достижение ожидаемого непосредственного результата реализации мероприятия</t>
  </si>
  <si>
    <t>Причины невыполнения мероприятия, недостижения ожидаемого непосредственного результата</t>
  </si>
  <si>
    <t>наименование показателя ожидаемого непосредственного результата</t>
  </si>
  <si>
    <t>план</t>
  </si>
  <si>
    <t>факт</t>
  </si>
  <si>
    <t>Итого по программе:</t>
  </si>
  <si>
    <t>Степень достижения плановых значений ожидаемых конечных результатов, целевых показателей (индикаторов) СДпз</t>
  </si>
  <si>
    <t>Обоснование причин отклонений</t>
  </si>
  <si>
    <t>Выполнено/не выполнено мероприятие</t>
  </si>
  <si>
    <t>Степень достижения плановых значений ожидаемых конечных результатов, целевых показателей (индикаторов) муниципальной программы:</t>
  </si>
  <si>
    <r>
      <t>ЗП</t>
    </r>
    <r>
      <rPr>
        <vertAlign val="subscript"/>
        <sz val="12"/>
        <color theme="1"/>
        <rFont val="Times New Roman"/>
        <family val="1"/>
        <charset val="204"/>
      </rPr>
      <t>п</t>
    </r>
  </si>
  <si>
    <r>
      <t>ЗП</t>
    </r>
    <r>
      <rPr>
        <vertAlign val="subscript"/>
        <sz val="12"/>
        <color theme="1"/>
        <rFont val="Times New Roman"/>
        <family val="1"/>
        <charset val="204"/>
      </rPr>
      <t>ф</t>
    </r>
  </si>
  <si>
    <r>
      <t>Плановые расходы на реализацию муниципальной программы (подпрограммы) в отчетном году, Р</t>
    </r>
    <r>
      <rPr>
        <vertAlign val="subscript"/>
        <sz val="12"/>
        <color theme="1"/>
        <rFont val="Times New Roman"/>
        <family val="1"/>
        <charset val="204"/>
      </rPr>
      <t>П</t>
    </r>
  </si>
  <si>
    <r>
      <t>Фактические расходы на реализацию муниципальной программы (подпрограммы) в отчетном году, Р</t>
    </r>
    <r>
      <rPr>
        <vertAlign val="subscript"/>
        <sz val="12"/>
        <color theme="1"/>
        <rFont val="Times New Roman"/>
        <family val="1"/>
        <charset val="204"/>
      </rPr>
      <t>Ф</t>
    </r>
  </si>
  <si>
    <t>Для показателей с желаемой тенденцией увеличения значений:  СДпз= ЗПф / ЗПп</t>
  </si>
  <si>
    <t>Для показателей с желаемой тенденцией снижения значений: СДпз = ЗПп / ЗПф</t>
  </si>
  <si>
    <r>
      <t>СД</t>
    </r>
    <r>
      <rPr>
        <sz val="8"/>
        <color theme="1"/>
        <rFont val="Times New Roman"/>
        <family val="1"/>
        <charset val="204"/>
      </rPr>
      <t>М/П</t>
    </r>
    <r>
      <rPr>
        <sz val="12"/>
        <color theme="1"/>
        <rFont val="Times New Roman"/>
        <family val="1"/>
        <charset val="204"/>
      </rPr>
      <t xml:space="preserve"> = </t>
    </r>
    <r>
      <rPr>
        <sz val="12"/>
        <color theme="1"/>
        <rFont val="Symbol"/>
        <family val="1"/>
        <charset val="2"/>
      </rPr>
      <t>S</t>
    </r>
    <r>
      <rPr>
        <sz val="12"/>
        <color theme="1"/>
        <rFont val="Times New Roman"/>
        <family val="1"/>
        <charset val="204"/>
      </rPr>
      <t>СД</t>
    </r>
    <r>
      <rPr>
        <sz val="9"/>
        <color theme="1"/>
        <rFont val="Times New Roman"/>
        <family val="1"/>
        <charset val="204"/>
      </rPr>
      <t>ПЗ</t>
    </r>
    <r>
      <rPr>
        <sz val="11"/>
        <color theme="1"/>
        <rFont val="Times New Roman"/>
        <family val="1"/>
        <charset val="204"/>
      </rPr>
      <t>/N =</t>
    </r>
  </si>
  <si>
    <r>
      <t>Степень достижения СД</t>
    </r>
    <r>
      <rPr>
        <sz val="8"/>
        <color theme="1"/>
        <rFont val="Times New Roman"/>
        <family val="1"/>
        <charset val="204"/>
      </rPr>
      <t>ОНР</t>
    </r>
  </si>
  <si>
    <t>Степень реализации мероприятий муниципальной программы:</t>
  </si>
  <si>
    <r>
      <t>СР</t>
    </r>
    <r>
      <rPr>
        <sz val="8"/>
        <color theme="1"/>
        <rFont val="Times New Roman"/>
        <family val="1"/>
        <charset val="204"/>
      </rPr>
      <t>М</t>
    </r>
    <r>
      <rPr>
        <sz val="11"/>
        <color theme="1"/>
        <rFont val="Times New Roman"/>
        <family val="1"/>
        <charset val="204"/>
      </rPr>
      <t xml:space="preserve"> = </t>
    </r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Times New Roman"/>
        <family val="1"/>
        <charset val="204"/>
      </rPr>
      <t>СД</t>
    </r>
    <r>
      <rPr>
        <sz val="8"/>
        <color theme="1"/>
        <rFont val="Times New Roman"/>
        <family val="1"/>
        <charset val="204"/>
      </rPr>
      <t>ОНР</t>
    </r>
    <r>
      <rPr>
        <sz val="11"/>
        <color theme="1"/>
        <rFont val="Times New Roman"/>
        <family val="1"/>
        <charset val="204"/>
      </rPr>
      <t>/ М=</t>
    </r>
  </si>
  <si>
    <t>Оценка эффективности реализации муниципальной программы  «Благоустройство, дорожное хозяйство и развитие транспортной системы» за 2020 год</t>
  </si>
  <si>
    <t>Форма 1. Оценка степени достижения плановых значений ожидаемых конечных результатов, целевых показателей (индикаторов) муниципальной программы  (подпрограммы)</t>
  </si>
  <si>
    <t>Подпрограмма 1: Благоустройство</t>
  </si>
  <si>
    <t>Цель: Повышение качества городской среды за счет благоустройства территории городского округа, 
обеспечения санитарно-эпидемиологического благополучия и экологической безопасности</t>
  </si>
  <si>
    <t>Задача 1: Приведение и поддержание в нормативном состоянии общественных городских территорий</t>
  </si>
  <si>
    <t>Индикатор 2: Доля очищенных от мусора общественных городских территорий (за отчетный год)</t>
  </si>
  <si>
    <t>Задача 2: Реконструкция, строительство, капитальный ремонт и содержание сетей уличного освещения</t>
  </si>
  <si>
    <t>Индикатор: Доля сетей наружного освещения, находящихся в нормативном состоянии  (нарастающим итогом)</t>
  </si>
  <si>
    <t>Итого по подпрограмме</t>
  </si>
  <si>
    <t>Подпрограмма 2: Организация транспортного обслуживания населения</t>
  </si>
  <si>
    <t>Задача: Стимулирование использования общественного транспорта, рост транспортной подвижности населения</t>
  </si>
  <si>
    <t>Подпрограмма 3: Развитие дорожного хозяйства</t>
  </si>
  <si>
    <t>Ожидаемый конечный результат: 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(убывающим итогом)</t>
  </si>
  <si>
    <t xml:space="preserve">Задача: Создание безопасных и комфортных условий для передвижения по автомобильным дорогам и тротуарам </t>
  </si>
  <si>
    <t>Индикатор 1: Доля остановок общественного транспорта, оборудованных  навесами, в общем количестве остановок (нарастающим итогом)</t>
  </si>
  <si>
    <t>Индикатор 2: Доля светофоров, установленных на опасных участках дорог, от общей потребности (нарастающим итогом)</t>
  </si>
  <si>
    <t>Подпрограмма 4: Энергосбережение и повышение энергетической эффективности</t>
  </si>
  <si>
    <t>Цель: Повышение энергетической эффективности в транспортном комплексе и системе наружного освещения</t>
  </si>
  <si>
    <t>Ожидаемый конечный результат: Снижение потребления электрической энергии в транспортном комплексе и системе наружного освещения (по отношению к предыдущему году)</t>
  </si>
  <si>
    <t>Задача 1: Модернизация парка общественного транспорта  и транспортных средств, используемых органами местного самоуправления, муниципальными учреждениями, муниципальными унитарными предприятиями, при снижении удельных расходов на топливно-энергетические ресурсы</t>
  </si>
  <si>
    <t>Ожидаемый конечный результат: Уровень качества содержания общественных городских территорий (нарастающим итогом)</t>
  </si>
  <si>
    <t>Индикатор 1: Доля общественных городских территорий, находящихся в нормативном состоянии (нарастающим итогом)</t>
  </si>
  <si>
    <t>Ожидаемый конечный результат: Уровень протяженности организованных маршрутов регулярных перевозок (нарастающим итогом)</t>
  </si>
  <si>
    <t>Индикатор 1: Протяженность муниципальных маршрутов регулярных перевозок (нарастающим итогом)</t>
  </si>
  <si>
    <t>Индикатор 2:  Количество транспортных средств, относящихся к общественному транспорту, оборудованных для перевозки маломобильных граждан (нарастающим итогом)</t>
  </si>
  <si>
    <t>Индикатор 3: Доля неисполненных гарантийных обязательств по ремонту, в общем объеме гарантийного ремонта за отчетный период (убывающим итогом)</t>
  </si>
  <si>
    <t>Индикатор 1: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 (нарастающим итогом)</t>
  </si>
  <si>
    <t>Индикатор 2: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 (нарастающим итогом)</t>
  </si>
  <si>
    <t>Индикатор 3: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 (нарастающим итогом)</t>
  </si>
  <si>
    <t>Индикатор 4: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 (нарастающим итогом)</t>
  </si>
  <si>
    <t>Индикатор 5: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 (нарастающим итогом)</t>
  </si>
  <si>
    <t>Индикатор 6: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 (нарастающим итогом)</t>
  </si>
  <si>
    <t>Задача 2: Модернизация системы наружного освещения с учетом ее энергоэффективности</t>
  </si>
  <si>
    <t>Индикатор 1: Снижение потребления электроэнергии сетями наружного освещения за счет установки энергоэффективных светильников (по отношению к предыдущему году)</t>
  </si>
  <si>
    <t>Индикатор 2: 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 (убывающим итогом)</t>
  </si>
  <si>
    <t>Цель подпрограммы: Развитие устойчиво функционирующей, экономически эффективной, привлекательной и доступной для всех слоев населения системы городского пассажирского транспорта</t>
  </si>
  <si>
    <t>Задача подпрограммы: Стимулирование использования общественного транспорта, рост транспортной подвижности населения</t>
  </si>
  <si>
    <t>Цель подпрограммы:  Повышение безопасности дорожного движения</t>
  </si>
  <si>
    <t xml:space="preserve">Задача подпрограммы: Создание безопасных и комфортных условий для передвижения по автомобильным дорогам и тротуарам </t>
  </si>
  <si>
    <t>*</t>
  </si>
  <si>
    <t>По результатам опроса, проведённого Информационно-аналитическим управлением.</t>
  </si>
  <si>
    <t>Сложившаяся неблагоприятная эпидемиологическая обстановка. Недостаточное финансирование.</t>
  </si>
  <si>
    <t>Общее количество светоточек в отчётном периоде составило 32485 шт., количество технически исправных светоточек - 32485 шт.</t>
  </si>
  <si>
    <t>Количество низкопольных автобусов в отчётном году - 80 шт., троллейбусов - 3 шт., трамваев (поступивших в рамках НП "БКАД") - 16 шт.</t>
  </si>
  <si>
    <t>Увеличение показателя связано с проведённой паспортизацией дорог. По данному показателю внесены изменения в муниципальную программу.</t>
  </si>
  <si>
    <t>Выполнены работы по установке 17 остановочных павильонов в рамках доведённых бюджетных средств в соответствии с муниципальными контрактами.</t>
  </si>
  <si>
    <t>Установлены новые светофорные объекты, в т.ч. в рамках НП "БКАД".</t>
  </si>
  <si>
    <t>Отсутствие финансирования из бюджета муниципального образования «Город Ижевск» на мероприятие для МУП «ИжГЭТ».</t>
  </si>
  <si>
    <t>Финансирование мероприятий, направленных на повышение энергетической эффективности в транспортном комплексе, не предусматривалось.</t>
  </si>
  <si>
    <t>Увеличение экономии электроэнергии связано с заменой МКП г. Ижевска "Горсвет" светильников типа ЖКУ на современные энергоэффективные светильники.</t>
  </si>
  <si>
    <t xml:space="preserve">&lt;*&gt; Предоставить данные не представляется возможным в связи с тем, что для расчета данного показателя Управлением благоустройства и охраны окружающей среды Администрации г. Ижевска совместно с МКП г. Ижевска "Горсвет" не найден вариант определения площади освещаемой территории, т.к.:
- с целью освещения на территории города используются различные опоры для установки светильников наружного освещения (железобетонные опоры, опоры контактной сети, деревянные опоры);
- используются различные по мощности лампы в светильниках наружного освещения;
- в зависимости от территории используется различный угол наклона кронштейнов и светильников;
- используются различные кронштейны (консольный, приставной, одно-, двух-, трехрожковые, с горизонтальным относительно друг к другу расположением, либо вертикальным - друг над другом).
</t>
  </si>
  <si>
    <t>Форма 2. Оценка степени реализации мероприятий муниципальной программы  (подпрограммы)</t>
  </si>
  <si>
    <t>Общее количество благоустроенных парков и скверов, 
находящихся на содержании (нарастающим итогом)</t>
  </si>
  <si>
    <t>Доля памятников, находящихся в удовлетворительном состоянии, от общего количества городских памятников (нарастающим итогом)</t>
  </si>
  <si>
    <t>Общая площадь прочих благоустроенных  
территорий городского округа (нарастающим итогом)</t>
  </si>
  <si>
    <t>Площадь общественных территорий, на которых производился покос травы (за отчетный год)</t>
  </si>
  <si>
    <t>Количество выделенных участков (за отчетный год)</t>
  </si>
  <si>
    <t xml:space="preserve">Общее количество выявленных объектов, 
имеющих признаки бесхозяйных (нарастающим итогом) </t>
  </si>
  <si>
    <t>Доля бесхозяйных объектов благоустройства, функционирование которых обеспечивается, от общего количества выявленных бесхозяйных объектов благоустройства (нарастающим итогом)</t>
  </si>
  <si>
    <t>Доля распределенной и закрепленной территории города от общей территории города (нарастающим итогом)</t>
  </si>
  <si>
    <t>Сумма привлеченных денежных средств (за отчетный год)</t>
  </si>
  <si>
    <t>Количество вывезенного с городских кладбищ мусора (за отчетный год)</t>
  </si>
  <si>
    <t xml:space="preserve">Восстановление объекта культурного наследия </t>
  </si>
  <si>
    <t>Количество проведенных комиссий (за отчетный год)</t>
  </si>
  <si>
    <t>Количество привлеченных граждан (за отчетный год)</t>
  </si>
  <si>
    <t>Площадь очищенных территорий (за отчетный год)</t>
  </si>
  <si>
    <t>Объем ТБО, вывезенного при ликвидации несанкционированных свалок (за отчетный год)</t>
  </si>
  <si>
    <t>Количество вывезенного 
из городских лесов мусора (за отчетный год)</t>
  </si>
  <si>
    <t>Количество вырубленных деревьев (за отчетный год)</t>
  </si>
  <si>
    <t>Количество отловленных безнадзорных животных 
(за отчетный год)</t>
  </si>
  <si>
    <t>Общее количество светоточек (нарастающим итогом)</t>
  </si>
  <si>
    <t>Количество технически исправных светоточек 
(нарастающим итогом)</t>
  </si>
  <si>
    <t>Доля самонесущего изолированного провода в воздушных линиях наружного освещения (нарастающим итогом)</t>
  </si>
  <si>
    <t>Доля замененных аварийных опор от общего количества выявленных аварийных опор (нарастающим итогом)</t>
  </si>
  <si>
    <t>Итого по подпрограмме:</t>
  </si>
  <si>
    <t>Количество ежегодно заключаемых контрактов (за отчетный год)</t>
  </si>
  <si>
    <t>Количество муниципальных маршрутов регулярных перевозок по регулируемым тарифам на которых осуществляется перевозка лиц, имеющих право на получение мер социальной поддержки (за отчетный год)</t>
  </si>
  <si>
    <t>Уровень содержания автомобильных дорог  (за отчетный год)</t>
  </si>
  <si>
    <t>Протяженность нанесенной дорожной разметки  (за отчетный год)</t>
  </si>
  <si>
    <t>Количество ежегодно окрашенных и отремонтированных  ограждений  (за отчетный год)</t>
  </si>
  <si>
    <t>Площадь выкошенных газонов (за отчетный год)</t>
  </si>
  <si>
    <t>Доля автомобильных дорог, имеющих актуальные технические паспорта, от общего  количества дорог  (за отчетный год)</t>
  </si>
  <si>
    <t>Количество ежегодно устанавливаемых навесов (за отчетный год)</t>
  </si>
  <si>
    <t>Протяженность автомобильных дорог, обеспеченных системой водоотведения дождевых, талых и поливомоечных вод (нарастающим итогом)</t>
  </si>
  <si>
    <t>Количество светофоров, находящихся на обслуживании 
(нарастающим итогом)</t>
  </si>
  <si>
    <t>Уменьшение доли дорог общего пользования местного значения МО "Город Ижевск", которые не включены в соответствующий перечень (убывающим итогом)</t>
  </si>
  <si>
    <t>Количество новых остановочных комплексов 
(нарастающим итогом)</t>
  </si>
  <si>
    <t>Протяженность отремонтированных автомобильных дорог общего пользования местного значения (за отчетный год)</t>
  </si>
  <si>
    <t>Исполнение МБУ "АПБ" муниципального задания (за отчетный год)</t>
  </si>
  <si>
    <t>Площадь, на которой выполнены устройство и ремонт пешеходных тротуаров (за отчетный год)</t>
  </si>
  <si>
    <t>Доля подземных пешехоных переходов содержащихся за счет инвестора от общего количества подземных переходов</t>
  </si>
  <si>
    <t>Перевод существующих светильников
 на современные энергоэффективные светильники</t>
  </si>
  <si>
    <t>Доля современных энергоэффективных светильников от общего количества существующих светильников (нарастающим итогом)</t>
  </si>
  <si>
    <t>Реализация инвестиционного проекта "Модернизация электрооборудования городского электротранспорта МУП "ИжГорЭлектроТранс" г. Ижевска"</t>
  </si>
  <si>
    <t>Экономия потребления электроэнергии (по отношению к предыдущему году)</t>
  </si>
  <si>
    <t>Содержание и текущий ремонт городских парков и скверов</t>
  </si>
  <si>
    <t>Содержание и текущий ремонт городских памятников и иных объектов культурного наследия</t>
  </si>
  <si>
    <t>Содержание и текущий ремонт прочих территорий городского округа, закрепленных за исполнителем, в том числе: пешеходных мостов; фонтанов; территорий, прилегающих к родникам; логов; пустошей</t>
  </si>
  <si>
    <t>Кошение травы и уборка скошенной травы</t>
  </si>
  <si>
    <t>Выделение участков под благоустройство за счет средств инвесторов</t>
  </si>
  <si>
    <t>Мониторинг и выявление объектов благоустройства, имеющих признаки бесхозяйных</t>
  </si>
  <si>
    <t>Выполнение работ по обеспечению функционирования объектов благоустройства, имеющих признаки бесхозяйных, до момента признания их муниципальной собственностью</t>
  </si>
  <si>
    <t>Распределение и закрепление всей территории города за ответственными за содержание дорог и тротуаров, контроль за содержанием данных территорий, в т.ч. создание специальной карты</t>
  </si>
  <si>
    <t>Привлечение денежных средств путем предоставления участка земли для создания семейного захоронения на платной основе</t>
  </si>
  <si>
    <t>Содержание и благоустройство мест погребения (кладбищ)</t>
  </si>
  <si>
    <t>Сохранение и восстановление военно-мемориальных объектов</t>
  </si>
  <si>
    <t>Проведение административных комиссий</t>
  </si>
  <si>
    <t>Привлечение граждан к уборке городской территории</t>
  </si>
  <si>
    <t>Проведение весеннего и осеннего месячников по санитарной очистке территории города</t>
  </si>
  <si>
    <t>Ликвидация 
несанкционированных свалок</t>
  </si>
  <si>
    <t>Уборка случайного мусора</t>
  </si>
  <si>
    <t>Сбор и вывоза мусора с территорий городских лесов</t>
  </si>
  <si>
    <t>Ликвидация сухостойных 
и аварийных деревьев</t>
  </si>
  <si>
    <t>Отлов и содержание агрессивных безнадзорных животных</t>
  </si>
  <si>
    <t>Строительство сетей наружного освещения</t>
  </si>
  <si>
    <t>Восстановление нерабочих установок наружного освещения</t>
  </si>
  <si>
    <t>Замена существующих неизолированных проводов воздушных линий наружного освещения на самонесущий изолированный провод (СИП)</t>
  </si>
  <si>
    <t>Замена аварийных опор наружного освещения, 
в т.ч. ремонт</t>
  </si>
  <si>
    <t xml:space="preserve">Организация проведения конкурсов с последующим заключением муниципальных контрактов (в соответствии с законодательством Российской Федерации о контрактной системе) на выполнение работ, связанных с осуществлением регулярных перевозок по регулируемым тарифам на муниципальных маршрутах       </t>
  </si>
  <si>
    <t>Организация маршрутов регулярных перевозок по регулируемым тарифам на которых осуществляется перевозка лиц, имеющих право на получение мер социальной поддержки</t>
  </si>
  <si>
    <t>Выполнение комплекса работ по зимнему и летнему содержанию дорог</t>
  </si>
  <si>
    <t>Нанесение дорожной разметки</t>
  </si>
  <si>
    <t>Содержание и ремонт  пешеходных ограждений</t>
  </si>
  <si>
    <t>Содержание зеленых насаждений вдоль дорог, включая уход за газонами и деревьями, посадку цветов</t>
  </si>
  <si>
    <t>Проведение паспортизации автомобильных дорог и актуализация существующих паспортов</t>
  </si>
  <si>
    <t>Установка навесов на остановках общественного транспорта</t>
  </si>
  <si>
    <t>Содержание и ремонт сетей ливневой канализации</t>
  </si>
  <si>
    <t>Содержание и ремонт светофорных объектов и дорожных знаков</t>
  </si>
  <si>
    <t xml:space="preserve"> Внесение изменений в постановление Администрации города Ижевска от 13.07.2010 г. № 700/1 «Об утверждении перечня автомобильных дорог общего пользования местного значения муниципального образования "Город Ижевск"» 
(в рамках данного мероприятия проводится выявление дорог общего пользования местного значения муниципального образования «Город Ижевск», которые не включены в перечень, с последующим включением)</t>
  </si>
  <si>
    <t>Содержание и ремонт подземных пешеходных переходов  за счет средств инвесторова</t>
  </si>
  <si>
    <t>Установка остановочных комплексов за счет средств инвесторова</t>
  </si>
  <si>
    <t>Реконструкция, капитальный ремонт и ремонт автомобильных дорог общего пользования местного значения, включая проект "Безопасные и качественные дороги"</t>
  </si>
  <si>
    <t>Формирование проектно-сметной документации на строительство и ремонт в сфере использования автомобильных дорог, осуществления дорожной деятельности и обеспечения безопасности дорожного движения на автомобильных дорогах</t>
  </si>
  <si>
    <t>Ремонт и устройство пешеходных тротуаров, включая проект "Безопасные и качественные дороги"</t>
  </si>
  <si>
    <t>средний</t>
  </si>
  <si>
    <t>Степень реализации мероприятий подпрограммы "Благоустройство":</t>
  </si>
  <si>
    <t>Степень реализации мероприятий подпрограммы "Организация транспортного обслуживания населения":</t>
  </si>
  <si>
    <t>Степень реализации мероприятий подпрограммы "Развитие дорожного хозяйства":</t>
  </si>
  <si>
    <t>Степень реализации мероприятий подпрограммы "Энергосбережение и повышение энергетической эффективности":</t>
  </si>
  <si>
    <r>
      <t>СР</t>
    </r>
    <r>
      <rPr>
        <b/>
        <sz val="8"/>
        <color theme="1"/>
        <rFont val="Times New Roman"/>
        <family val="1"/>
        <charset val="204"/>
      </rPr>
      <t>М</t>
    </r>
    <r>
      <rPr>
        <b/>
        <sz val="11"/>
        <color theme="1"/>
        <rFont val="Times New Roman"/>
        <family val="1"/>
        <charset val="204"/>
      </rPr>
      <t xml:space="preserve"> = </t>
    </r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Times New Roman"/>
        <family val="1"/>
        <charset val="204"/>
      </rPr>
      <t>СД</t>
    </r>
    <r>
      <rPr>
        <b/>
        <sz val="8"/>
        <color theme="1"/>
        <rFont val="Times New Roman"/>
        <family val="1"/>
        <charset val="204"/>
      </rPr>
      <t>ОНР</t>
    </r>
    <r>
      <rPr>
        <b/>
        <sz val="11"/>
        <color theme="1"/>
        <rFont val="Times New Roman"/>
        <family val="1"/>
        <charset val="204"/>
      </rPr>
      <t>/ М=</t>
    </r>
  </si>
  <si>
    <t>Степень достижения плановых значений ожидаемых конечных результатов, целевых показателей (индикаторов) подпрограммы "Благоустройство":</t>
  </si>
  <si>
    <t>Степень достижения плановых значений ожидаемых конечных результатов, целевых показателей (индикаторов) подпрограммы "Организация транспортного обслуживания населения":</t>
  </si>
  <si>
    <t>Степень достижения плановых значений ожидаемых конечных результатов, целевых показателей (индикаторов) подпрограммы "Развитие дорожного хозяйства":</t>
  </si>
  <si>
    <t>Степень достижения плановых значений ожидаемых конечных результатов, целевых показателей (индикаторов) подпрограммы "Энергосбережение и повышение энергетической эффективности":</t>
  </si>
  <si>
    <r>
      <t>СД</t>
    </r>
    <r>
      <rPr>
        <b/>
        <sz val="8"/>
        <color theme="1"/>
        <rFont val="Times New Roman"/>
        <family val="1"/>
        <charset val="204"/>
      </rPr>
      <t>М/П</t>
    </r>
    <r>
      <rPr>
        <b/>
        <sz val="12"/>
        <color theme="1"/>
        <rFont val="Times New Roman"/>
        <family val="1"/>
        <charset val="204"/>
      </rPr>
      <t xml:space="preserve"> = </t>
    </r>
    <r>
      <rPr>
        <b/>
        <sz val="12"/>
        <color theme="1"/>
        <rFont val="Symbol"/>
        <family val="1"/>
        <charset val="2"/>
      </rPr>
      <t>S</t>
    </r>
    <r>
      <rPr>
        <b/>
        <sz val="12"/>
        <color theme="1"/>
        <rFont val="Times New Roman"/>
        <family val="1"/>
        <charset val="204"/>
      </rPr>
      <t>СД</t>
    </r>
    <r>
      <rPr>
        <b/>
        <sz val="9"/>
        <color theme="1"/>
        <rFont val="Times New Roman"/>
        <family val="1"/>
        <charset val="204"/>
      </rPr>
      <t>ПЗ</t>
    </r>
    <r>
      <rPr>
        <b/>
        <sz val="11"/>
        <color theme="1"/>
        <rFont val="Times New Roman"/>
        <family val="1"/>
        <charset val="204"/>
      </rPr>
      <t>/N =</t>
    </r>
  </si>
  <si>
    <t>Выполнено</t>
  </si>
  <si>
    <t>Не выполнено</t>
  </si>
  <si>
    <t>Согласно актам выполненных работ.</t>
  </si>
  <si>
    <t>В связи с неблагоприятной эпидемиологической обстановкой</t>
  </si>
  <si>
    <t>Выявлено большее количество несанкционированных свалок.</t>
  </si>
  <si>
    <t>Недостаточное финансирование.</t>
  </si>
  <si>
    <t>В связи с изменениями федерального закона от 27.12.2018г № 498-ФЗ увеличились затраты на отлов животных.</t>
  </si>
  <si>
    <t>Содержание и ремонт подземных пешеходных переходов  за счет средств инвесторов не выполнялись.</t>
  </si>
  <si>
    <t>Установка остановочных комплексов  за счет средств инвесторов не выполнялась.</t>
  </si>
  <si>
    <t>Уменьшение финансирования на ремонт автомобильных дорог, в т.ч. в рамках НП "БКАД"</t>
  </si>
  <si>
    <t>Форма 3. Оценка степени соответствия муниципальной программы (подпрограммы) запланированному уровню расходов бюджета муниципального образования "Город Ижевск"</t>
  </si>
  <si>
    <t>Благоустройство</t>
  </si>
  <si>
    <t>Энергосбережение и повышение энергетической эффективности</t>
  </si>
  <si>
    <t>Развитие дорожного хозяйства</t>
  </si>
  <si>
    <t>Организация транспортного обслуживания населения</t>
  </si>
  <si>
    <r>
      <t>Степень соответствия муниципальной программы (подпрограммы) запланированному уровню расходов бюджета муниципального образования "Город Ижевск", СС</t>
    </r>
    <r>
      <rPr>
        <sz val="9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= Р</t>
    </r>
    <r>
      <rPr>
        <sz val="9"/>
        <color theme="1"/>
        <rFont val="Times New Roman"/>
        <family val="1"/>
        <charset val="204"/>
      </rPr>
      <t>Ф</t>
    </r>
    <r>
      <rPr>
        <sz val="12"/>
        <color theme="1"/>
        <rFont val="Times New Roman"/>
        <family val="1"/>
        <charset val="204"/>
      </rPr>
      <t xml:space="preserve"> / Р</t>
    </r>
    <r>
      <rPr>
        <sz val="8"/>
        <color theme="1"/>
        <rFont val="Times New Roman"/>
        <family val="1"/>
        <charset val="204"/>
      </rPr>
      <t>П</t>
    </r>
  </si>
  <si>
    <t>Создание условий для реализации муниципальной программы</t>
  </si>
  <si>
    <t>По факту выполненных работ.</t>
  </si>
  <si>
    <t>Подпрограмма 5: Создание условий для реализации муниципальной программы</t>
  </si>
  <si>
    <t>Цель: Организация управления муниципальной программой</t>
  </si>
  <si>
    <t>Ожидаемый конечный результат: Степень достижения
плановых значений ожидаемых непосредственных результатов реализации мероприятий (за отчетный год)</t>
  </si>
  <si>
    <t>Индикатор: Достижение прогнозных значений показателей (индикаторов) муниципальной программы и ее подпрограмм (за отчетный год)</t>
  </si>
  <si>
    <t>не учитывается</t>
  </si>
  <si>
    <t>В соответствии с Постановлением Администрации г. Ижевска от 20.03.2014 № 255 "Об утверждении Положения о порядке проведения оценки эффективности реализации муниципальных программ"</t>
  </si>
  <si>
    <t>Степень реализации мероприятий подпрограммы "Создание условий для реализации муниципальной программы":</t>
  </si>
  <si>
    <t>Задача: Реализация установленных полномочий (функций) Управления благоустройства и охраны окружающей среды Администрации города Ижевска, МКУ г. Ижевска "Служба благоустройства и дорожного хозяйства" и Администраций районов города Ижевска</t>
  </si>
  <si>
    <t>Выполнение функции муниципального заказчика</t>
  </si>
  <si>
    <t>Выполнение функций главного распорядителя бюджетных средств</t>
  </si>
  <si>
    <t>Осуществление полномочий Администрациями районов г. Ижевска</t>
  </si>
  <si>
    <t>Доля освоенных средств, в общем объеме  привлеченных средств из вышестоящих бюджетов (за отчетный год)</t>
  </si>
  <si>
    <t>Процент освоения полученных из бюджета УР средств федерального бюджета, поступивших в бюджет УР в установленном порядке для последующего предоставления местному бюджету (за отчетный год)</t>
  </si>
  <si>
    <t xml:space="preserve">Конкурсы, с последующим заключением муниципальных контрактов (в соответствии с законодательством Российской Федерации о контрактной системе) на выполнение работ, связанных с осуществлением регулярных перевозок по регулируемым тарифам на муниципальных маршрутах, с привлечением собственных средств бюджета муниципального образования "Город Ижевск" не проводились.       </t>
  </si>
  <si>
    <t>ЭР = 0,5 x СДм/п + 0,3 x СРм+ 0,2 x ССур =</t>
  </si>
  <si>
    <t>Эффективность реализации муниципальной программы (подпрограммы)</t>
  </si>
  <si>
    <t>(средняя эффективность)</t>
  </si>
  <si>
    <t>(эффективность неудовлетворительная)</t>
  </si>
  <si>
    <t>1. Эффективность реализации подпрограммы "Благоустройство":</t>
  </si>
  <si>
    <t>2. Эффективность реализации подпрограммы "Организация транспортного обслуживания населения":</t>
  </si>
  <si>
    <t>3. Эффективность реализации подпрограммы "Развитие дорожного хозяйства":</t>
  </si>
  <si>
    <t>4. Эффективность реализации подпрограммы "Энергосбережение и повышение энергетической эффективности":</t>
  </si>
  <si>
    <t>5. Эффективность реализации подпрограммы "Создание условий для реализации муниципальной программы":</t>
  </si>
  <si>
    <t>6. Эффективность реализации муниципальной программы:</t>
  </si>
  <si>
    <t>(В расчёте не учитывается СДм/п (в соответствии с Постановлением Администрации г. Ижевска от 20.03.2014 № 255 "Об утверждении Положения о порядке проведения оценки эффективности реализации муниципальных программ"))</t>
  </si>
  <si>
    <t>Недостаточное финансирование из бюджета муниципального образования "Город Ижевск"</t>
  </si>
  <si>
    <t>Реализация проектов в рамках инициативного бюджетирования</t>
  </si>
  <si>
    <t>Количество благоустроенных объектов в рамках проекта "Инициативное бюджетирование" (за отчётный год)</t>
  </si>
  <si>
    <t xml:space="preserve">Цель программы: Развитие дорожного хозяйства, транспорта и благоустройство территории МО «Город Ижевск» </t>
  </si>
  <si>
    <t>Ожидаемый конечный результат 1: Удовлетворенность населения состоянием общественных городских территорий (опрос на сайте izh.ru)</t>
  </si>
  <si>
    <t>Ожидаемый конечный результат 3: Количество дорожно-транспортных происшествий по причине неудовлетворительного содержания дорог (за отчетный год)</t>
  </si>
  <si>
    <t>По информации, предоставленной ГИБДД. Увеличение количества отремонтированных дорог, в т.ч. в рамках НП "БКАД".</t>
  </si>
  <si>
    <r>
      <t xml:space="preserve">По результатам проведённой оценки эффективности реализации муниципальной программы «Благоустройство, дорожное хозяйство и развитие транспортной системы» и её подпрограмм эффективность реализации муниципальной программы составляет </t>
    </r>
    <r>
      <rPr>
        <sz val="12"/>
        <rFont val="Times New Roman"/>
        <family val="1"/>
        <charset val="204"/>
      </rPr>
      <t>0,87</t>
    </r>
    <r>
      <rPr>
        <sz val="12"/>
        <color theme="1"/>
        <rFont val="Times New Roman"/>
        <family val="1"/>
        <charset val="204"/>
      </rPr>
      <t>, что соответсвует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среднему </t>
    </r>
    <r>
      <rPr>
        <b/>
        <sz val="12"/>
        <color theme="1"/>
        <rFont val="Times New Roman"/>
        <family val="1"/>
        <charset val="204"/>
      </rPr>
      <t>уровню эффективности муниципальной программы</t>
    </r>
    <r>
      <rPr>
        <sz val="12"/>
        <color theme="1"/>
        <rFont val="Times New Roman"/>
        <family val="1"/>
        <charset val="204"/>
      </rPr>
      <t>.</t>
    </r>
  </si>
  <si>
    <t>Количество транспортных средств, работающих на организованных маршрутах регулярных перевозок (нарастающим итогом)</t>
  </si>
  <si>
    <t>Обновление парка пассажирского транспорта</t>
  </si>
  <si>
    <t>Благоустройство территорий в рамках МП "ФСГС"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</si>
</sst>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sz val="12"/>
      <color theme="1"/>
      <name val="Symbol"/>
      <family val="1"/>
      <charset val="2"/>
    </font>
    <font>
      <sz val="9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1"/>
      <color theme="1"/>
      <name val="Symbol"/>
      <family val="1"/>
      <charset val="2"/>
    </font>
    <font>
      <b/>
      <sz val="12"/>
      <color theme="1"/>
      <name val="Symbol"/>
      <family val="1"/>
      <charset val="2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2" fontId="12" fillId="0" borderId="0" xfId="0" applyNumberFormat="1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5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2" borderId="0" xfId="0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1" fillId="0" borderId="0" xfId="0" applyFont="1" applyAlignment="1">
      <alignment vertical="center" wrapText="1"/>
    </xf>
    <xf numFmtId="2" fontId="6" fillId="0" borderId="0" xfId="0" applyNumberFormat="1" applyFont="1"/>
    <xf numFmtId="0" fontId="2" fillId="0" borderId="0" xfId="0" applyFont="1" applyAlignment="1"/>
    <xf numFmtId="0" fontId="13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2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tabSelected="1" zoomScale="85" zoomScaleNormal="85" workbookViewId="0">
      <selection sqref="A1:G1"/>
    </sheetView>
  </sheetViews>
  <sheetFormatPr defaultRowHeight="15" x14ac:dyDescent="0.25"/>
  <cols>
    <col min="2" max="2" width="35.42578125" customWidth="1"/>
    <col min="3" max="3" width="16.7109375" customWidth="1"/>
    <col min="4" max="4" width="18.5703125" customWidth="1"/>
    <col min="5" max="5" width="20.42578125" customWidth="1"/>
    <col min="6" max="6" width="16.42578125" customWidth="1"/>
    <col min="7" max="7" width="27" customWidth="1"/>
    <col min="8" max="8" width="16.42578125" customWidth="1"/>
  </cols>
  <sheetData>
    <row r="1" spans="1:14" ht="30" customHeight="1" x14ac:dyDescent="0.25">
      <c r="A1" s="146" t="s">
        <v>28</v>
      </c>
      <c r="B1" s="146"/>
      <c r="C1" s="146"/>
      <c r="D1" s="146"/>
      <c r="E1" s="146"/>
      <c r="F1" s="146"/>
      <c r="G1" s="146"/>
      <c r="H1" s="21"/>
    </row>
    <row r="2" spans="1:14" ht="15.75" x14ac:dyDescent="0.25">
      <c r="A2" s="1"/>
    </row>
    <row r="3" spans="1:14" ht="51.75" customHeight="1" x14ac:dyDescent="0.25">
      <c r="A3" s="152" t="s">
        <v>29</v>
      </c>
      <c r="B3" s="152"/>
      <c r="C3" s="152"/>
      <c r="D3" s="152"/>
      <c r="E3" s="152"/>
      <c r="F3" s="152"/>
      <c r="G3" s="152"/>
      <c r="H3" s="5"/>
      <c r="I3" s="5"/>
      <c r="J3" s="5"/>
      <c r="K3" s="5"/>
      <c r="L3" s="5"/>
      <c r="M3" s="5"/>
      <c r="N3" s="5"/>
    </row>
    <row r="4" spans="1:14" ht="15.75" x14ac:dyDescent="0.25">
      <c r="A4" s="2"/>
      <c r="B4" s="6"/>
      <c r="C4" s="6"/>
      <c r="D4" s="6"/>
      <c r="E4" s="6"/>
      <c r="F4" s="6"/>
      <c r="G4" s="6"/>
      <c r="H4" s="6"/>
      <c r="I4" s="6"/>
      <c r="J4" s="6"/>
    </row>
    <row r="5" spans="1:14" ht="60.75" customHeight="1" x14ac:dyDescent="0.25">
      <c r="A5" s="155" t="s">
        <v>0</v>
      </c>
      <c r="B5" s="155" t="s">
        <v>1</v>
      </c>
      <c r="C5" s="157" t="s">
        <v>2</v>
      </c>
      <c r="D5" s="158"/>
      <c r="E5" s="157" t="s">
        <v>14</v>
      </c>
      <c r="F5" s="158"/>
      <c r="G5" s="155" t="s">
        <v>3</v>
      </c>
      <c r="H5" s="6"/>
      <c r="I5" s="6"/>
      <c r="J5" s="6"/>
    </row>
    <row r="6" spans="1:14" ht="117.75" customHeight="1" x14ac:dyDescent="0.25">
      <c r="A6" s="156"/>
      <c r="B6" s="156"/>
      <c r="C6" s="93" t="s">
        <v>18</v>
      </c>
      <c r="D6" s="93" t="s">
        <v>19</v>
      </c>
      <c r="E6" s="93" t="s">
        <v>22</v>
      </c>
      <c r="F6" s="93" t="s">
        <v>23</v>
      </c>
      <c r="G6" s="156"/>
      <c r="H6" s="6"/>
      <c r="I6" s="6"/>
      <c r="J6" s="6"/>
    </row>
    <row r="7" spans="1:14" ht="24.75" customHeight="1" x14ac:dyDescent="0.25">
      <c r="A7" s="153" t="s">
        <v>219</v>
      </c>
      <c r="B7" s="154"/>
      <c r="C7" s="154"/>
      <c r="D7" s="154"/>
      <c r="E7" s="154"/>
      <c r="F7" s="154"/>
      <c r="G7" s="148"/>
      <c r="H7" s="6"/>
      <c r="I7" s="6"/>
      <c r="J7" s="6"/>
    </row>
    <row r="8" spans="1:14" ht="85.5" customHeight="1" x14ac:dyDescent="0.25">
      <c r="A8" s="133">
        <v>1</v>
      </c>
      <c r="B8" s="69" t="s">
        <v>220</v>
      </c>
      <c r="C8" s="135">
        <v>67.5</v>
      </c>
      <c r="D8" s="136">
        <v>70.754999999999995</v>
      </c>
      <c r="E8" s="10">
        <v>1</v>
      </c>
      <c r="F8" s="133"/>
      <c r="G8" s="69" t="s">
        <v>68</v>
      </c>
      <c r="H8" s="6"/>
      <c r="I8" s="6"/>
      <c r="J8" s="6"/>
    </row>
    <row r="9" spans="1:14" ht="98.25" customHeight="1" x14ac:dyDescent="0.25">
      <c r="A9" s="133">
        <v>2</v>
      </c>
      <c r="B9" s="69" t="s">
        <v>221</v>
      </c>
      <c r="C9" s="135">
        <v>310</v>
      </c>
      <c r="D9" s="137">
        <v>207</v>
      </c>
      <c r="E9" s="133"/>
      <c r="F9" s="10">
        <v>1</v>
      </c>
      <c r="G9" s="69" t="s">
        <v>222</v>
      </c>
      <c r="H9" s="6"/>
      <c r="I9" s="6"/>
      <c r="J9" s="6"/>
    </row>
    <row r="10" spans="1:14" ht="21.75" customHeight="1" x14ac:dyDescent="0.25">
      <c r="A10" s="153" t="s">
        <v>30</v>
      </c>
      <c r="B10" s="154"/>
      <c r="C10" s="154"/>
      <c r="D10" s="154"/>
      <c r="E10" s="154"/>
      <c r="F10" s="154"/>
      <c r="G10" s="148"/>
      <c r="H10" s="6"/>
      <c r="I10" s="6"/>
      <c r="J10" s="6"/>
    </row>
    <row r="11" spans="1:14" ht="33" customHeight="1" x14ac:dyDescent="0.25">
      <c r="A11" s="159" t="s">
        <v>31</v>
      </c>
      <c r="B11" s="160"/>
      <c r="C11" s="160"/>
      <c r="D11" s="160"/>
      <c r="E11" s="160"/>
      <c r="F11" s="160"/>
      <c r="G11" s="161"/>
      <c r="H11" s="3"/>
      <c r="I11" s="3"/>
      <c r="J11" s="6"/>
    </row>
    <row r="12" spans="1:14" ht="71.25" customHeight="1" x14ac:dyDescent="0.25">
      <c r="A12" s="93">
        <v>1</v>
      </c>
      <c r="B12" s="33" t="s">
        <v>48</v>
      </c>
      <c r="C12" s="8">
        <v>75</v>
      </c>
      <c r="D12" s="8">
        <v>75</v>
      </c>
      <c r="E12" s="10">
        <f>D12/C12</f>
        <v>1</v>
      </c>
      <c r="F12" s="11"/>
      <c r="G12" s="12"/>
      <c r="H12" s="6"/>
      <c r="I12" s="6"/>
      <c r="J12" s="6"/>
    </row>
    <row r="13" spans="1:14" ht="15" customHeight="1" x14ac:dyDescent="0.25">
      <c r="A13" s="159" t="s">
        <v>32</v>
      </c>
      <c r="B13" s="160"/>
      <c r="C13" s="160"/>
      <c r="D13" s="160"/>
      <c r="E13" s="160"/>
      <c r="F13" s="160"/>
      <c r="G13" s="161"/>
      <c r="H13" s="3"/>
      <c r="I13" s="3"/>
      <c r="J13" s="6"/>
    </row>
    <row r="14" spans="1:14" ht="92.25" customHeight="1" x14ac:dyDescent="0.25">
      <c r="A14" s="93">
        <v>1</v>
      </c>
      <c r="B14" s="9" t="s">
        <v>49</v>
      </c>
      <c r="C14" s="8">
        <v>81.5</v>
      </c>
      <c r="D14" s="8">
        <v>80.015000000000001</v>
      </c>
      <c r="E14" s="10">
        <f>D14/C14</f>
        <v>0.98177914110429454</v>
      </c>
      <c r="F14" s="9"/>
      <c r="G14" s="39" t="s">
        <v>68</v>
      </c>
      <c r="H14" s="6"/>
      <c r="I14" s="6"/>
      <c r="J14" s="6"/>
    </row>
    <row r="15" spans="1:14" ht="104.25" customHeight="1" x14ac:dyDescent="0.25">
      <c r="A15" s="93">
        <v>2</v>
      </c>
      <c r="B15" s="38" t="s">
        <v>33</v>
      </c>
      <c r="C15" s="8">
        <v>76</v>
      </c>
      <c r="D15" s="8">
        <v>22.65</v>
      </c>
      <c r="E15" s="10">
        <f>D15/C15</f>
        <v>0.29802631578947364</v>
      </c>
      <c r="F15" s="9"/>
      <c r="G15" s="39" t="s">
        <v>69</v>
      </c>
      <c r="H15" s="6"/>
      <c r="I15" s="6"/>
      <c r="J15" s="6"/>
    </row>
    <row r="16" spans="1:14" ht="19.5" customHeight="1" x14ac:dyDescent="0.25">
      <c r="A16" s="153" t="s">
        <v>34</v>
      </c>
      <c r="B16" s="154"/>
      <c r="C16" s="154"/>
      <c r="D16" s="154"/>
      <c r="E16" s="154"/>
      <c r="F16" s="154"/>
      <c r="G16" s="148"/>
      <c r="H16" s="3"/>
      <c r="I16" s="3"/>
      <c r="J16" s="6"/>
    </row>
    <row r="17" spans="1:20" ht="97.5" customHeight="1" x14ac:dyDescent="0.25">
      <c r="A17" s="93">
        <v>1</v>
      </c>
      <c r="B17" s="39" t="s">
        <v>35</v>
      </c>
      <c r="C17" s="13">
        <v>94.5</v>
      </c>
      <c r="D17" s="13">
        <v>100</v>
      </c>
      <c r="E17" s="10">
        <v>1</v>
      </c>
      <c r="F17" s="9"/>
      <c r="G17" s="60" t="s">
        <v>70</v>
      </c>
      <c r="H17" s="6"/>
      <c r="I17" s="6"/>
      <c r="J17" s="6"/>
    </row>
    <row r="18" spans="1:20" ht="22.5" customHeight="1" x14ac:dyDescent="0.25">
      <c r="A18" s="93"/>
      <c r="B18" s="26" t="s">
        <v>36</v>
      </c>
      <c r="C18" s="13"/>
      <c r="D18" s="13"/>
      <c r="E18" s="147">
        <f>SUM(E12,E14,E15,E17)</f>
        <v>3.2798054568937682</v>
      </c>
      <c r="F18" s="148"/>
      <c r="G18" s="9"/>
      <c r="H18" s="6"/>
      <c r="I18" s="6"/>
      <c r="J18" s="6"/>
    </row>
    <row r="19" spans="1:20" ht="18.75" customHeight="1" x14ac:dyDescent="0.25">
      <c r="A19" s="149" t="s">
        <v>37</v>
      </c>
      <c r="B19" s="150"/>
      <c r="C19" s="150"/>
      <c r="D19" s="150"/>
      <c r="E19" s="150"/>
      <c r="F19" s="150"/>
      <c r="G19" s="151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</row>
    <row r="20" spans="1:20" ht="33.75" customHeight="1" x14ac:dyDescent="0.25">
      <c r="A20" s="164" t="s">
        <v>63</v>
      </c>
      <c r="B20" s="165"/>
      <c r="C20" s="165"/>
      <c r="D20" s="165"/>
      <c r="E20" s="165"/>
      <c r="F20" s="165"/>
      <c r="G20" s="166"/>
      <c r="H20" s="45"/>
      <c r="I20" s="45"/>
      <c r="J20" s="45"/>
      <c r="K20" s="45"/>
      <c r="L20" s="45"/>
      <c r="M20" s="45"/>
      <c r="N20" s="45"/>
    </row>
    <row r="21" spans="1:20" ht="78.75" customHeight="1" x14ac:dyDescent="0.25">
      <c r="A21" s="93">
        <v>1</v>
      </c>
      <c r="B21" s="39" t="s">
        <v>50</v>
      </c>
      <c r="C21" s="13">
        <v>99</v>
      </c>
      <c r="D21" s="53">
        <v>99</v>
      </c>
      <c r="E21" s="10">
        <f>D21/C21</f>
        <v>1</v>
      </c>
      <c r="F21" s="28"/>
      <c r="G21" s="47"/>
      <c r="H21" s="6"/>
      <c r="I21" s="6"/>
      <c r="J21" s="6"/>
    </row>
    <row r="22" spans="1:20" ht="18" customHeight="1" x14ac:dyDescent="0.25">
      <c r="A22" s="164" t="s">
        <v>64</v>
      </c>
      <c r="B22" s="165"/>
      <c r="C22" s="165"/>
      <c r="D22" s="165"/>
      <c r="E22" s="165"/>
      <c r="F22" s="165"/>
      <c r="G22" s="166"/>
      <c r="H22" s="46"/>
      <c r="I22" s="46"/>
      <c r="J22" s="46"/>
      <c r="K22" s="46"/>
      <c r="L22" s="46"/>
      <c r="M22" s="46"/>
      <c r="N22" s="46"/>
    </row>
    <row r="23" spans="1:20" ht="70.5" customHeight="1" x14ac:dyDescent="0.25">
      <c r="A23" s="93">
        <v>1</v>
      </c>
      <c r="B23" s="38" t="s">
        <v>51</v>
      </c>
      <c r="C23" s="13">
        <v>1498</v>
      </c>
      <c r="D23" s="53">
        <v>1498</v>
      </c>
      <c r="E23" s="10">
        <f>D23/C23</f>
        <v>1</v>
      </c>
      <c r="F23" s="28"/>
      <c r="G23" s="48"/>
      <c r="H23" s="6"/>
      <c r="I23" s="6"/>
      <c r="J23" s="6"/>
    </row>
    <row r="24" spans="1:20" ht="114" customHeight="1" x14ac:dyDescent="0.25">
      <c r="A24" s="93">
        <v>2</v>
      </c>
      <c r="B24" s="38" t="s">
        <v>52</v>
      </c>
      <c r="C24" s="13">
        <v>80</v>
      </c>
      <c r="D24" s="53">
        <v>99</v>
      </c>
      <c r="E24" s="10">
        <v>1</v>
      </c>
      <c r="F24" s="28"/>
      <c r="G24" s="61" t="s">
        <v>71</v>
      </c>
      <c r="H24" s="6"/>
      <c r="I24" s="6"/>
      <c r="J24" s="6"/>
    </row>
    <row r="25" spans="1:20" ht="27" customHeight="1" x14ac:dyDescent="0.25">
      <c r="A25" s="93"/>
      <c r="B25" s="30" t="s">
        <v>36</v>
      </c>
      <c r="C25" s="13"/>
      <c r="D25" s="14"/>
      <c r="E25" s="147">
        <f>SUM(E21,E23,E24)</f>
        <v>3</v>
      </c>
      <c r="F25" s="162"/>
      <c r="G25" s="15"/>
      <c r="H25" s="6"/>
      <c r="I25" s="6"/>
      <c r="J25" s="6"/>
    </row>
    <row r="26" spans="1:20" ht="17.25" customHeight="1" x14ac:dyDescent="0.25">
      <c r="A26" s="153" t="s">
        <v>39</v>
      </c>
      <c r="B26" s="154"/>
      <c r="C26" s="154"/>
      <c r="D26" s="154"/>
      <c r="E26" s="154"/>
      <c r="F26" s="154"/>
      <c r="G26" s="148"/>
      <c r="H26" s="6"/>
      <c r="I26" s="6"/>
      <c r="J26" s="6"/>
    </row>
    <row r="27" spans="1:20" ht="17.25" customHeight="1" x14ac:dyDescent="0.25">
      <c r="A27" s="159" t="s">
        <v>65</v>
      </c>
      <c r="B27" s="160"/>
      <c r="C27" s="160"/>
      <c r="D27" s="160"/>
      <c r="E27" s="160"/>
      <c r="F27" s="160"/>
      <c r="G27" s="161"/>
      <c r="H27" s="6"/>
      <c r="I27" s="6"/>
      <c r="J27" s="6"/>
    </row>
    <row r="28" spans="1:20" ht="160.5" customHeight="1" x14ac:dyDescent="0.25">
      <c r="A28" s="93">
        <v>1</v>
      </c>
      <c r="B28" s="9" t="s">
        <v>40</v>
      </c>
      <c r="C28" s="13">
        <v>22.86</v>
      </c>
      <c r="D28" s="141">
        <v>31.948</v>
      </c>
      <c r="E28" s="10"/>
      <c r="F28" s="54">
        <f>C28/D28</f>
        <v>0.71553774884186805</v>
      </c>
      <c r="G28" s="62" t="s">
        <v>72</v>
      </c>
      <c r="H28" s="6"/>
      <c r="I28" s="6"/>
      <c r="J28" s="6"/>
    </row>
    <row r="29" spans="1:20" ht="15" customHeight="1" x14ac:dyDescent="0.25">
      <c r="A29" s="159" t="s">
        <v>66</v>
      </c>
      <c r="B29" s="160"/>
      <c r="C29" s="160"/>
      <c r="D29" s="160"/>
      <c r="E29" s="160"/>
      <c r="F29" s="160"/>
      <c r="G29" s="161"/>
      <c r="H29" s="6"/>
      <c r="I29" s="6"/>
      <c r="J29" s="6"/>
    </row>
    <row r="30" spans="1:20" ht="126.75" customHeight="1" x14ac:dyDescent="0.25">
      <c r="A30" s="93">
        <v>1</v>
      </c>
      <c r="B30" s="9" t="s">
        <v>42</v>
      </c>
      <c r="C30" s="13">
        <v>61.6</v>
      </c>
      <c r="D30" s="51">
        <v>61.98</v>
      </c>
      <c r="E30" s="10">
        <v>1</v>
      </c>
      <c r="F30" s="28"/>
      <c r="G30" s="60" t="s">
        <v>73</v>
      </c>
      <c r="H30" s="6"/>
      <c r="I30" s="6"/>
      <c r="J30" s="6"/>
    </row>
    <row r="31" spans="1:20" ht="81.75" customHeight="1" x14ac:dyDescent="0.25">
      <c r="A31" s="93">
        <v>2</v>
      </c>
      <c r="B31" s="9" t="s">
        <v>43</v>
      </c>
      <c r="C31" s="13">
        <v>62.5</v>
      </c>
      <c r="D31" s="51">
        <v>64.58</v>
      </c>
      <c r="E31" s="10">
        <v>1</v>
      </c>
      <c r="F31" s="9"/>
      <c r="G31" s="63" t="s">
        <v>74</v>
      </c>
      <c r="H31" s="6"/>
      <c r="I31" s="6"/>
      <c r="J31" s="6"/>
    </row>
    <row r="32" spans="1:20" ht="88.5" customHeight="1" x14ac:dyDescent="0.25">
      <c r="A32" s="93">
        <v>3</v>
      </c>
      <c r="B32" s="9" t="s">
        <v>53</v>
      </c>
      <c r="C32" s="13">
        <v>0.2</v>
      </c>
      <c r="D32" s="52">
        <v>0.2</v>
      </c>
      <c r="E32" s="10"/>
      <c r="F32" s="54">
        <f>C32/D32</f>
        <v>1</v>
      </c>
      <c r="G32" s="15"/>
      <c r="H32" s="6"/>
      <c r="I32" s="6"/>
      <c r="J32" s="6"/>
    </row>
    <row r="33" spans="1:14" ht="31.5" customHeight="1" x14ac:dyDescent="0.25">
      <c r="A33" s="93"/>
      <c r="B33" s="30" t="s">
        <v>36</v>
      </c>
      <c r="C33" s="13"/>
      <c r="D33" s="14"/>
      <c r="E33" s="147">
        <f>SUM(F28,E30,E31,F32)</f>
        <v>3.7155377488418679</v>
      </c>
      <c r="F33" s="162"/>
      <c r="G33" s="15"/>
      <c r="H33" s="6"/>
      <c r="I33" s="6"/>
      <c r="J33" s="6"/>
    </row>
    <row r="34" spans="1:14" ht="15" customHeight="1" x14ac:dyDescent="0.25">
      <c r="A34" s="153" t="s">
        <v>44</v>
      </c>
      <c r="B34" s="154"/>
      <c r="C34" s="154"/>
      <c r="D34" s="154"/>
      <c r="E34" s="154"/>
      <c r="F34" s="154"/>
      <c r="G34" s="148"/>
      <c r="H34" s="6"/>
      <c r="I34" s="6"/>
      <c r="J34" s="6"/>
    </row>
    <row r="35" spans="1:14" ht="16.5" customHeight="1" x14ac:dyDescent="0.25">
      <c r="A35" s="159" t="s">
        <v>45</v>
      </c>
      <c r="B35" s="160"/>
      <c r="C35" s="160"/>
      <c r="D35" s="160"/>
      <c r="E35" s="160"/>
      <c r="F35" s="160"/>
      <c r="G35" s="161"/>
      <c r="H35" s="6"/>
      <c r="I35" s="6"/>
      <c r="J35" s="6"/>
    </row>
    <row r="36" spans="1:14" ht="93.75" customHeight="1" x14ac:dyDescent="0.25">
      <c r="A36" s="93">
        <v>1</v>
      </c>
      <c r="B36" s="9" t="s">
        <v>46</v>
      </c>
      <c r="C36" s="13">
        <v>3</v>
      </c>
      <c r="D36" s="53">
        <v>3</v>
      </c>
      <c r="E36" s="10">
        <f>D36/C36</f>
        <v>1</v>
      </c>
      <c r="F36" s="9"/>
      <c r="G36" s="15"/>
      <c r="H36" s="6"/>
      <c r="I36" s="6"/>
      <c r="J36" s="6"/>
    </row>
    <row r="37" spans="1:14" ht="46.5" customHeight="1" x14ac:dyDescent="0.25">
      <c r="A37" s="159" t="s">
        <v>47</v>
      </c>
      <c r="B37" s="160"/>
      <c r="C37" s="160"/>
      <c r="D37" s="160"/>
      <c r="E37" s="160"/>
      <c r="F37" s="160"/>
      <c r="G37" s="161"/>
      <c r="H37" s="6"/>
      <c r="I37" s="6"/>
      <c r="J37" s="6"/>
    </row>
    <row r="38" spans="1:14" ht="352.5" customHeight="1" x14ac:dyDescent="0.25">
      <c r="A38" s="93">
        <v>1</v>
      </c>
      <c r="B38" s="40" t="s">
        <v>54</v>
      </c>
      <c r="C38" s="93">
        <v>57</v>
      </c>
      <c r="D38" s="93">
        <v>55</v>
      </c>
      <c r="E38" s="10">
        <f>D38/C38</f>
        <v>0.96491228070175439</v>
      </c>
      <c r="F38" s="91"/>
      <c r="G38" s="61" t="s">
        <v>75</v>
      </c>
      <c r="H38" s="6"/>
      <c r="I38" s="6"/>
      <c r="J38" s="6"/>
    </row>
    <row r="39" spans="1:14" ht="218.25" customHeight="1" x14ac:dyDescent="0.25">
      <c r="A39" s="93">
        <v>2</v>
      </c>
      <c r="B39" s="40" t="s">
        <v>55</v>
      </c>
      <c r="C39" s="93">
        <v>0</v>
      </c>
      <c r="D39" s="93">
        <v>0</v>
      </c>
      <c r="E39" s="10" t="s">
        <v>195</v>
      </c>
      <c r="F39" s="91"/>
      <c r="G39" s="15" t="s">
        <v>196</v>
      </c>
      <c r="H39" s="6"/>
      <c r="I39" s="6"/>
      <c r="J39" s="6"/>
    </row>
    <row r="40" spans="1:14" ht="321" customHeight="1" x14ac:dyDescent="0.25">
      <c r="A40" s="93">
        <v>3</v>
      </c>
      <c r="B40" s="40" t="s">
        <v>56</v>
      </c>
      <c r="C40" s="93">
        <v>0</v>
      </c>
      <c r="D40" s="93">
        <v>0</v>
      </c>
      <c r="E40" s="10" t="s">
        <v>195</v>
      </c>
      <c r="F40" s="91"/>
      <c r="G40" s="15" t="s">
        <v>196</v>
      </c>
      <c r="H40" s="6"/>
      <c r="I40" s="6"/>
      <c r="J40" s="6"/>
    </row>
    <row r="41" spans="1:14" ht="177" customHeight="1" x14ac:dyDescent="0.25">
      <c r="A41" s="93">
        <v>4</v>
      </c>
      <c r="B41" s="40" t="s">
        <v>57</v>
      </c>
      <c r="C41" s="93">
        <v>80</v>
      </c>
      <c r="D41" s="93">
        <v>61</v>
      </c>
      <c r="E41" s="10">
        <f>D41/C41</f>
        <v>0.76249999999999996</v>
      </c>
      <c r="F41" s="91"/>
      <c r="G41" s="61" t="s">
        <v>76</v>
      </c>
      <c r="H41" s="6"/>
      <c r="I41" s="6"/>
      <c r="J41" s="6"/>
    </row>
    <row r="42" spans="1:14" ht="160.5" customHeight="1" x14ac:dyDescent="0.25">
      <c r="A42" s="93">
        <v>5</v>
      </c>
      <c r="B42" s="41" t="s">
        <v>58</v>
      </c>
      <c r="C42" s="93">
        <v>0</v>
      </c>
      <c r="D42" s="93">
        <v>0</v>
      </c>
      <c r="E42" s="10" t="s">
        <v>195</v>
      </c>
      <c r="F42" s="91"/>
      <c r="G42" s="15" t="s">
        <v>196</v>
      </c>
      <c r="H42" s="6"/>
      <c r="I42" s="6"/>
      <c r="J42" s="6"/>
    </row>
    <row r="43" spans="1:14" ht="148.5" customHeight="1" x14ac:dyDescent="0.25">
      <c r="A43" s="93">
        <v>6</v>
      </c>
      <c r="B43" s="38" t="s">
        <v>59</v>
      </c>
      <c r="C43" s="13">
        <v>0</v>
      </c>
      <c r="D43" s="53">
        <v>0</v>
      </c>
      <c r="E43" s="10" t="s">
        <v>195</v>
      </c>
      <c r="F43" s="9"/>
      <c r="G43" s="15" t="s">
        <v>196</v>
      </c>
      <c r="H43" s="6"/>
      <c r="I43" s="6"/>
      <c r="J43" s="6"/>
    </row>
    <row r="44" spans="1:14" ht="21.75" customHeight="1" x14ac:dyDescent="0.25">
      <c r="A44" s="164" t="s">
        <v>60</v>
      </c>
      <c r="B44" s="165"/>
      <c r="C44" s="165"/>
      <c r="D44" s="165"/>
      <c r="E44" s="165"/>
      <c r="F44" s="165"/>
      <c r="G44" s="166"/>
      <c r="H44" s="45"/>
      <c r="I44" s="45"/>
      <c r="J44" s="45"/>
      <c r="K44" s="45"/>
      <c r="L44" s="45"/>
      <c r="M44" s="45"/>
      <c r="N44" s="45"/>
    </row>
    <row r="45" spans="1:14" ht="125.25" customHeight="1" x14ac:dyDescent="0.25">
      <c r="A45" s="49">
        <v>1</v>
      </c>
      <c r="B45" s="38" t="s">
        <v>61</v>
      </c>
      <c r="C45" s="50">
        <v>24.3</v>
      </c>
      <c r="D45" s="50">
        <v>26.83</v>
      </c>
      <c r="E45" s="58">
        <v>1</v>
      </c>
      <c r="F45" s="43"/>
      <c r="G45" s="64" t="s">
        <v>77</v>
      </c>
      <c r="H45" s="42"/>
      <c r="I45" s="42"/>
      <c r="J45" s="42"/>
      <c r="K45" s="42"/>
      <c r="L45" s="42"/>
      <c r="M45" s="42"/>
      <c r="N45" s="42"/>
    </row>
    <row r="46" spans="1:14" ht="129" customHeight="1" x14ac:dyDescent="0.25">
      <c r="A46" s="93">
        <v>2</v>
      </c>
      <c r="B46" s="38" t="s">
        <v>62</v>
      </c>
      <c r="C46" s="13" t="s">
        <v>67</v>
      </c>
      <c r="D46" s="14" t="s">
        <v>67</v>
      </c>
      <c r="E46" s="10" t="s">
        <v>67</v>
      </c>
      <c r="F46" s="9"/>
      <c r="G46" s="65" t="s">
        <v>67</v>
      </c>
      <c r="H46" s="6"/>
      <c r="I46" s="6"/>
      <c r="J46" s="6"/>
    </row>
    <row r="47" spans="1:14" ht="21.75" customHeight="1" x14ac:dyDescent="0.25">
      <c r="A47" s="93"/>
      <c r="B47" s="30" t="s">
        <v>36</v>
      </c>
      <c r="C47" s="13"/>
      <c r="D47" s="14"/>
      <c r="E47" s="147">
        <f>SUM(E36,E38,E41,E45)</f>
        <v>3.7274122807017545</v>
      </c>
      <c r="F47" s="162"/>
      <c r="G47" s="15"/>
      <c r="H47" s="6"/>
      <c r="I47" s="6"/>
      <c r="J47" s="6"/>
    </row>
    <row r="48" spans="1:14" ht="21.75" customHeight="1" x14ac:dyDescent="0.25">
      <c r="A48" s="153" t="s">
        <v>191</v>
      </c>
      <c r="B48" s="154"/>
      <c r="C48" s="154"/>
      <c r="D48" s="154"/>
      <c r="E48" s="154"/>
      <c r="F48" s="154"/>
      <c r="G48" s="148"/>
      <c r="H48" s="6"/>
      <c r="I48" s="6"/>
      <c r="J48" s="6"/>
    </row>
    <row r="49" spans="1:23" ht="21.75" customHeight="1" x14ac:dyDescent="0.25">
      <c r="A49" s="159" t="s">
        <v>192</v>
      </c>
      <c r="B49" s="160"/>
      <c r="C49" s="160"/>
      <c r="D49" s="160"/>
      <c r="E49" s="160"/>
      <c r="F49" s="160"/>
      <c r="G49" s="161"/>
      <c r="H49" s="6"/>
      <c r="I49" s="6"/>
      <c r="J49" s="6"/>
    </row>
    <row r="50" spans="1:23" ht="180" customHeight="1" x14ac:dyDescent="0.25">
      <c r="A50" s="93">
        <v>1</v>
      </c>
      <c r="B50" s="9" t="s">
        <v>193</v>
      </c>
      <c r="C50" s="13">
        <v>100</v>
      </c>
      <c r="D50" s="53">
        <v>173</v>
      </c>
      <c r="E50" s="10" t="s">
        <v>195</v>
      </c>
      <c r="F50" s="20"/>
      <c r="G50" s="15" t="s">
        <v>196</v>
      </c>
      <c r="H50" s="6"/>
      <c r="I50" s="6"/>
      <c r="J50" s="6"/>
    </row>
    <row r="51" spans="1:23" ht="32.25" customHeight="1" x14ac:dyDescent="0.25">
      <c r="A51" s="159" t="s">
        <v>198</v>
      </c>
      <c r="B51" s="160"/>
      <c r="C51" s="160"/>
      <c r="D51" s="160"/>
      <c r="E51" s="160"/>
      <c r="F51" s="160"/>
      <c r="G51" s="161"/>
      <c r="H51" s="6"/>
      <c r="I51" s="6"/>
      <c r="J51" s="6"/>
    </row>
    <row r="52" spans="1:23" ht="174.75" customHeight="1" x14ac:dyDescent="0.25">
      <c r="A52" s="93">
        <v>1</v>
      </c>
      <c r="B52" s="69" t="s">
        <v>194</v>
      </c>
      <c r="C52" s="93">
        <v>100</v>
      </c>
      <c r="D52" s="93">
        <v>78</v>
      </c>
      <c r="E52" s="10" t="s">
        <v>195</v>
      </c>
      <c r="F52" s="92"/>
      <c r="G52" s="15" t="s">
        <v>196</v>
      </c>
      <c r="H52" s="6"/>
      <c r="I52" s="6"/>
      <c r="J52" s="6"/>
    </row>
    <row r="53" spans="1:23" ht="17.25" customHeight="1" x14ac:dyDescent="0.25">
      <c r="A53" s="93"/>
      <c r="B53" s="30" t="s">
        <v>36</v>
      </c>
      <c r="C53" s="13"/>
      <c r="D53" s="14"/>
      <c r="E53" s="20" t="s">
        <v>195</v>
      </c>
      <c r="F53" s="20"/>
      <c r="G53" s="15"/>
      <c r="H53" s="6"/>
      <c r="I53" s="6"/>
      <c r="J53" s="6"/>
    </row>
    <row r="54" spans="1:23" ht="21.75" customHeight="1" x14ac:dyDescent="0.25">
      <c r="A54" s="9"/>
      <c r="B54" s="30" t="s">
        <v>5</v>
      </c>
      <c r="C54" s="30"/>
      <c r="D54" s="30"/>
      <c r="E54" s="147">
        <f>SUM(E8,F9,E18,E25,E33,E47)</f>
        <v>15.722755486437391</v>
      </c>
      <c r="F54" s="148"/>
      <c r="G54" s="30"/>
      <c r="H54" s="6"/>
      <c r="I54" s="6"/>
      <c r="J54" s="6"/>
    </row>
    <row r="55" spans="1:23" ht="104.25" customHeight="1" x14ac:dyDescent="0.25">
      <c r="A55" s="163" t="s">
        <v>78</v>
      </c>
      <c r="B55" s="163"/>
      <c r="C55" s="163"/>
      <c r="D55" s="163"/>
      <c r="E55" s="163"/>
      <c r="F55" s="163"/>
      <c r="G55" s="163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</row>
    <row r="56" spans="1:23" ht="16.5" customHeight="1" x14ac:dyDescent="0.25">
      <c r="A56" s="57"/>
      <c r="B56" s="57"/>
      <c r="C56" s="57"/>
      <c r="D56" s="57"/>
      <c r="E56" s="57"/>
      <c r="F56" s="57"/>
      <c r="G56" s="57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</row>
    <row r="57" spans="1:23" ht="32.25" customHeight="1" x14ac:dyDescent="0.25">
      <c r="A57" s="145" t="s">
        <v>168</v>
      </c>
      <c r="B57" s="145"/>
      <c r="C57" s="145"/>
      <c r="D57" s="145"/>
      <c r="E57" s="59" t="s">
        <v>24</v>
      </c>
      <c r="F57" s="104">
        <f>E18/4</f>
        <v>0.81995136422344206</v>
      </c>
      <c r="G57" s="103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</row>
    <row r="58" spans="1:23" ht="18" customHeight="1" x14ac:dyDescent="0.25">
      <c r="A58" s="57"/>
      <c r="B58" s="57"/>
      <c r="C58" s="57"/>
      <c r="D58" s="57"/>
      <c r="E58" s="57"/>
      <c r="F58" s="57"/>
      <c r="G58" s="57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</row>
    <row r="59" spans="1:23" ht="45.75" customHeight="1" x14ac:dyDescent="0.25">
      <c r="A59" s="145" t="s">
        <v>169</v>
      </c>
      <c r="B59" s="145"/>
      <c r="C59" s="145"/>
      <c r="D59" s="145"/>
      <c r="E59" s="59" t="s">
        <v>24</v>
      </c>
      <c r="F59" s="107">
        <f>E25/3</f>
        <v>1</v>
      </c>
      <c r="G59" s="57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</row>
    <row r="60" spans="1:23" ht="19.5" customHeight="1" x14ac:dyDescent="0.25">
      <c r="A60" s="102"/>
      <c r="B60" s="102"/>
      <c r="C60" s="102"/>
      <c r="D60" s="102"/>
      <c r="E60" s="59"/>
      <c r="F60" s="57"/>
      <c r="G60" s="57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</row>
    <row r="61" spans="1:23" ht="48.75" customHeight="1" x14ac:dyDescent="0.25">
      <c r="A61" s="145" t="s">
        <v>170</v>
      </c>
      <c r="B61" s="145"/>
      <c r="C61" s="145"/>
      <c r="D61" s="145"/>
      <c r="E61" s="59" t="s">
        <v>24</v>
      </c>
      <c r="F61" s="108">
        <f>E33/4</f>
        <v>0.92888443721046698</v>
      </c>
      <c r="G61" s="57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</row>
    <row r="62" spans="1:23" ht="17.25" customHeight="1" x14ac:dyDescent="0.25">
      <c r="A62" s="102"/>
      <c r="B62" s="102"/>
      <c r="C62" s="102"/>
      <c r="D62" s="102"/>
      <c r="E62" s="59"/>
      <c r="F62" s="57"/>
      <c r="G62" s="57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</row>
    <row r="63" spans="1:23" ht="51" customHeight="1" x14ac:dyDescent="0.25">
      <c r="A63" s="145" t="s">
        <v>171</v>
      </c>
      <c r="B63" s="145"/>
      <c r="C63" s="145"/>
      <c r="D63" s="145"/>
      <c r="E63" s="59" t="s">
        <v>24</v>
      </c>
      <c r="F63" s="108">
        <f>E47/5</f>
        <v>0.74548245614035091</v>
      </c>
      <c r="G63" s="57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</row>
    <row r="64" spans="1:23" ht="16.5" customHeight="1" x14ac:dyDescent="0.25">
      <c r="A64" s="102"/>
      <c r="B64" s="102"/>
      <c r="C64" s="102"/>
      <c r="D64" s="102"/>
      <c r="E64" s="59"/>
      <c r="F64" s="57"/>
      <c r="G64" s="57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</row>
    <row r="65" spans="1:14" ht="50.25" customHeight="1" x14ac:dyDescent="0.25">
      <c r="A65" s="144" t="s">
        <v>17</v>
      </c>
      <c r="B65" s="144"/>
      <c r="C65" s="144"/>
      <c r="D65" s="144"/>
      <c r="E65" s="105" t="s">
        <v>172</v>
      </c>
      <c r="F65" s="105">
        <f>E54/18</f>
        <v>0.87348641591318843</v>
      </c>
      <c r="G65" s="106"/>
      <c r="H65" s="6"/>
      <c r="I65" s="6"/>
      <c r="J65" s="6"/>
    </row>
    <row r="66" spans="1:14" ht="15.75" x14ac:dyDescent="0.25">
      <c r="A66" s="17"/>
      <c r="D66" s="17"/>
      <c r="E66" s="17"/>
      <c r="F66" s="17"/>
      <c r="G66" s="17"/>
      <c r="H66" s="6"/>
      <c r="I66" s="6"/>
      <c r="J66" s="6"/>
    </row>
    <row r="67" spans="1:14" ht="15.75" x14ac:dyDescent="0.25">
      <c r="A67" s="17"/>
      <c r="D67" s="17"/>
      <c r="E67" s="17"/>
      <c r="F67" s="17"/>
      <c r="G67" s="17"/>
      <c r="H67" s="6"/>
      <c r="I67" s="6"/>
      <c r="J67" s="6"/>
    </row>
    <row r="68" spans="1:14" ht="14.25" customHeight="1" x14ac:dyDescent="0.25">
      <c r="A68" s="17"/>
      <c r="D68" s="17"/>
      <c r="E68" s="17"/>
      <c r="F68" s="17"/>
      <c r="G68" s="17"/>
      <c r="H68" s="6"/>
      <c r="I68" s="6"/>
      <c r="J68" s="6"/>
    </row>
    <row r="69" spans="1:14" ht="15.75" customHeight="1" x14ac:dyDescent="0.25">
      <c r="A69" s="17"/>
      <c r="B69" s="17"/>
      <c r="C69" s="17"/>
      <c r="D69" s="17"/>
      <c r="E69" s="17"/>
      <c r="F69" s="17"/>
      <c r="G69" s="17"/>
      <c r="H69" s="6"/>
      <c r="I69" s="6"/>
      <c r="J69" s="6"/>
    </row>
    <row r="70" spans="1:14" ht="15.75" customHeight="1" x14ac:dyDescent="0.25">
      <c r="I70" s="5"/>
      <c r="J70" s="5"/>
      <c r="K70" s="5"/>
      <c r="L70" s="5"/>
      <c r="M70" s="5"/>
      <c r="N70" s="4"/>
    </row>
    <row r="71" spans="1:14" ht="15.75" x14ac:dyDescent="0.25">
      <c r="I71" s="5"/>
      <c r="J71" s="5"/>
      <c r="K71" s="5"/>
      <c r="L71" s="5"/>
      <c r="M71" s="5"/>
      <c r="N71" s="5"/>
    </row>
    <row r="72" spans="1:14" ht="15.75" x14ac:dyDescent="0.25">
      <c r="I72" s="6"/>
      <c r="J72" s="6"/>
    </row>
    <row r="73" spans="1:14" ht="15.75" x14ac:dyDescent="0.25">
      <c r="I73" s="6"/>
      <c r="J73" s="6"/>
    </row>
    <row r="74" spans="1:14" ht="15.75" x14ac:dyDescent="0.25">
      <c r="I74" s="6"/>
      <c r="J74" s="6"/>
    </row>
    <row r="75" spans="1:14" ht="15.75" x14ac:dyDescent="0.25">
      <c r="I75" s="6"/>
      <c r="J75" s="6"/>
    </row>
    <row r="76" spans="1:14" ht="16.5" customHeight="1" x14ac:dyDescent="0.25">
      <c r="I76" s="6"/>
      <c r="J76" s="6"/>
    </row>
    <row r="77" spans="1:14" ht="15.75" x14ac:dyDescent="0.25">
      <c r="I77" s="6"/>
      <c r="J77" s="6"/>
    </row>
    <row r="78" spans="1:14" ht="15.75" x14ac:dyDescent="0.25">
      <c r="I78" s="6"/>
      <c r="J78" s="6"/>
    </row>
    <row r="79" spans="1:14" ht="15.75" x14ac:dyDescent="0.25">
      <c r="I79" s="6"/>
      <c r="J79" s="6"/>
    </row>
    <row r="80" spans="1:14" ht="12.75" customHeight="1" x14ac:dyDescent="0.25">
      <c r="I80" s="6"/>
      <c r="J80" s="6"/>
    </row>
    <row r="81" spans="1:10" ht="15.75" x14ac:dyDescent="0.25">
      <c r="I81" s="6"/>
      <c r="J81" s="6"/>
    </row>
    <row r="82" spans="1:10" ht="15.75" x14ac:dyDescent="0.25">
      <c r="I82" s="6"/>
      <c r="J82" s="6"/>
    </row>
    <row r="83" spans="1:10" ht="15.75" x14ac:dyDescent="0.25">
      <c r="I83" s="6"/>
      <c r="J83" s="6"/>
    </row>
    <row r="84" spans="1:10" ht="15.75" x14ac:dyDescent="0.25">
      <c r="I84" s="6"/>
      <c r="J84" s="6"/>
    </row>
    <row r="85" spans="1:10" ht="15.75" x14ac:dyDescent="0.25">
      <c r="I85" s="6"/>
      <c r="J85" s="6"/>
    </row>
    <row r="86" spans="1:10" ht="15.75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ht="15.75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ht="15.75" x14ac:dyDescent="0.25">
      <c r="I88" s="6"/>
      <c r="J88" s="6"/>
    </row>
    <row r="89" spans="1:10" ht="15.75" x14ac:dyDescent="0.25">
      <c r="I89" s="5"/>
      <c r="J89" s="5"/>
    </row>
    <row r="90" spans="1:10" ht="15.75" x14ac:dyDescent="0.25">
      <c r="I90" s="5"/>
      <c r="J90" s="5"/>
    </row>
    <row r="91" spans="1:10" ht="15.75" x14ac:dyDescent="0.25">
      <c r="I91" s="5"/>
      <c r="J91" s="5"/>
    </row>
    <row r="92" spans="1:10" ht="15.75" x14ac:dyDescent="0.25">
      <c r="I92" s="17"/>
      <c r="J92" s="17"/>
    </row>
    <row r="93" spans="1:10" ht="15.75" x14ac:dyDescent="0.25">
      <c r="I93" s="17"/>
      <c r="J93" s="17"/>
    </row>
    <row r="94" spans="1:10" ht="18" customHeight="1" x14ac:dyDescent="0.25">
      <c r="I94" s="17"/>
      <c r="J94" s="17"/>
    </row>
    <row r="95" spans="1:10" ht="15.75" x14ac:dyDescent="0.25">
      <c r="I95" s="17"/>
      <c r="J95" s="17"/>
    </row>
    <row r="96" spans="1:10" ht="15.75" x14ac:dyDescent="0.25">
      <c r="I96" s="17"/>
      <c r="J96" s="17"/>
    </row>
    <row r="97" spans="9:10" ht="15.75" x14ac:dyDescent="0.25">
      <c r="I97" s="6"/>
      <c r="J97" s="6"/>
    </row>
    <row r="98" spans="9:10" ht="15.75" x14ac:dyDescent="0.25">
      <c r="I98" s="6"/>
      <c r="J98" s="6"/>
    </row>
    <row r="99" spans="9:10" ht="15.75" x14ac:dyDescent="0.25">
      <c r="I99" s="6"/>
      <c r="J99" s="6"/>
    </row>
    <row r="100" spans="9:10" ht="15.75" x14ac:dyDescent="0.25">
      <c r="I100" s="6"/>
      <c r="J100" s="6"/>
    </row>
    <row r="101" spans="9:10" ht="15.75" x14ac:dyDescent="0.25">
      <c r="I101" s="6"/>
      <c r="J101" s="6"/>
    </row>
    <row r="102" spans="9:10" ht="15.75" x14ac:dyDescent="0.25">
      <c r="I102" s="6"/>
      <c r="J102" s="6"/>
    </row>
    <row r="103" spans="9:10" ht="14.25" customHeight="1" x14ac:dyDescent="0.25">
      <c r="I103" s="6"/>
      <c r="J103" s="6"/>
    </row>
  </sheetData>
  <mergeCells count="36">
    <mergeCell ref="A55:G55"/>
    <mergeCell ref="A44:G44"/>
    <mergeCell ref="E18:F18"/>
    <mergeCell ref="E25:F25"/>
    <mergeCell ref="E33:F33"/>
    <mergeCell ref="A35:G35"/>
    <mergeCell ref="A29:G29"/>
    <mergeCell ref="A20:G20"/>
    <mergeCell ref="A22:G22"/>
    <mergeCell ref="A26:G26"/>
    <mergeCell ref="A27:G27"/>
    <mergeCell ref="A37:G37"/>
    <mergeCell ref="A48:G48"/>
    <mergeCell ref="A49:G49"/>
    <mergeCell ref="A51:G51"/>
    <mergeCell ref="A1:G1"/>
    <mergeCell ref="E54:F54"/>
    <mergeCell ref="A19:G19"/>
    <mergeCell ref="A3:G3"/>
    <mergeCell ref="A16:G16"/>
    <mergeCell ref="G5:G6"/>
    <mergeCell ref="E5:F5"/>
    <mergeCell ref="C5:D5"/>
    <mergeCell ref="B5:B6"/>
    <mergeCell ref="A5:A6"/>
    <mergeCell ref="A13:G13"/>
    <mergeCell ref="A11:G11"/>
    <mergeCell ref="A10:G10"/>
    <mergeCell ref="A34:G34"/>
    <mergeCell ref="E47:F47"/>
    <mergeCell ref="A7:G7"/>
    <mergeCell ref="A65:D65"/>
    <mergeCell ref="A57:D57"/>
    <mergeCell ref="A59:D59"/>
    <mergeCell ref="A61:D61"/>
    <mergeCell ref="A63:D63"/>
  </mergeCells>
  <pageMargins left="0.70866141732283472" right="0.70866141732283472" top="0.62992125984251968" bottom="0.51181102362204722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workbookViewId="0">
      <selection sqref="A1:H1"/>
    </sheetView>
  </sheetViews>
  <sheetFormatPr defaultRowHeight="15" x14ac:dyDescent="0.25"/>
  <cols>
    <col min="1" max="1" width="9.140625" style="100"/>
    <col min="2" max="2" width="25.7109375" customWidth="1"/>
    <col min="3" max="3" width="26.140625" customWidth="1"/>
    <col min="5" max="5" width="12.5703125" customWidth="1"/>
    <col min="6" max="6" width="13.140625" bestFit="1" customWidth="1"/>
    <col min="7" max="7" width="14.85546875" style="113" customWidth="1"/>
    <col min="8" max="8" width="33.42578125" customWidth="1"/>
  </cols>
  <sheetData>
    <row r="1" spans="1:8" ht="28.5" customHeight="1" x14ac:dyDescent="0.25">
      <c r="A1" s="152" t="s">
        <v>79</v>
      </c>
      <c r="B1" s="152"/>
      <c r="C1" s="152"/>
      <c r="D1" s="152"/>
      <c r="E1" s="152"/>
      <c r="F1" s="152"/>
      <c r="G1" s="152"/>
      <c r="H1" s="152"/>
    </row>
    <row r="2" spans="1:8" ht="15" customHeight="1" x14ac:dyDescent="0.25">
      <c r="A2" s="152"/>
      <c r="B2" s="152"/>
      <c r="C2" s="152"/>
      <c r="D2" s="152"/>
      <c r="E2" s="152"/>
      <c r="F2" s="152"/>
      <c r="G2" s="152"/>
      <c r="H2" s="152"/>
    </row>
    <row r="3" spans="1:8" x14ac:dyDescent="0.25">
      <c r="A3" s="167" t="s">
        <v>6</v>
      </c>
      <c r="B3" s="167" t="s">
        <v>7</v>
      </c>
      <c r="C3" s="167" t="s">
        <v>8</v>
      </c>
      <c r="D3" s="167"/>
      <c r="E3" s="167"/>
      <c r="F3" s="169"/>
      <c r="G3" s="155" t="s">
        <v>16</v>
      </c>
      <c r="H3" s="167" t="s">
        <v>9</v>
      </c>
    </row>
    <row r="4" spans="1:8" ht="15.75" customHeight="1" x14ac:dyDescent="0.25">
      <c r="A4" s="167"/>
      <c r="B4" s="167"/>
      <c r="C4" s="167"/>
      <c r="D4" s="167"/>
      <c r="E4" s="167"/>
      <c r="F4" s="157"/>
      <c r="G4" s="170"/>
      <c r="H4" s="167"/>
    </row>
    <row r="5" spans="1:8" ht="79.5" customHeight="1" x14ac:dyDescent="0.25">
      <c r="A5" s="167"/>
      <c r="B5" s="167"/>
      <c r="C5" s="8" t="s">
        <v>10</v>
      </c>
      <c r="D5" s="8" t="s">
        <v>11</v>
      </c>
      <c r="E5" s="7" t="s">
        <v>12</v>
      </c>
      <c r="F5" s="8" t="s">
        <v>25</v>
      </c>
      <c r="G5" s="170"/>
      <c r="H5" s="167"/>
    </row>
    <row r="6" spans="1:8" ht="24" customHeight="1" x14ac:dyDescent="0.25">
      <c r="A6" s="153" t="s">
        <v>30</v>
      </c>
      <c r="B6" s="154"/>
      <c r="C6" s="154"/>
      <c r="D6" s="154"/>
      <c r="E6" s="154"/>
      <c r="F6" s="154"/>
      <c r="G6" s="154"/>
      <c r="H6" s="148"/>
    </row>
    <row r="7" spans="1:8" ht="24" customHeight="1" x14ac:dyDescent="0.25">
      <c r="A7" s="159" t="s">
        <v>32</v>
      </c>
      <c r="B7" s="171"/>
      <c r="C7" s="160"/>
      <c r="D7" s="160"/>
      <c r="E7" s="160"/>
      <c r="F7" s="160"/>
      <c r="G7" s="160"/>
      <c r="H7" s="161"/>
    </row>
    <row r="8" spans="1:8" ht="97.5" customHeight="1" x14ac:dyDescent="0.25">
      <c r="A8" s="37">
        <v>1</v>
      </c>
      <c r="B8" s="33" t="s">
        <v>123</v>
      </c>
      <c r="C8" s="74" t="s">
        <v>80</v>
      </c>
      <c r="D8" s="8">
        <v>41</v>
      </c>
      <c r="E8" s="78">
        <v>51</v>
      </c>
      <c r="F8" s="8">
        <v>1</v>
      </c>
      <c r="G8" s="35" t="s">
        <v>173</v>
      </c>
      <c r="H8" s="8"/>
    </row>
    <row r="9" spans="1:8" ht="113.25" customHeight="1" x14ac:dyDescent="0.25">
      <c r="A9" s="37">
        <v>2</v>
      </c>
      <c r="B9" s="33" t="s">
        <v>124</v>
      </c>
      <c r="C9" s="75" t="s">
        <v>81</v>
      </c>
      <c r="D9" s="32">
        <v>89</v>
      </c>
      <c r="E9" s="79">
        <v>96.296300000000002</v>
      </c>
      <c r="F9" s="32">
        <v>1</v>
      </c>
      <c r="G9" s="35" t="s">
        <v>173</v>
      </c>
      <c r="H9" s="32"/>
    </row>
    <row r="10" spans="1:8" ht="181.5" customHeight="1" x14ac:dyDescent="0.25">
      <c r="A10" s="37">
        <v>3</v>
      </c>
      <c r="B10" s="33" t="s">
        <v>125</v>
      </c>
      <c r="C10" s="75" t="s">
        <v>82</v>
      </c>
      <c r="D10" s="32">
        <v>496.9</v>
      </c>
      <c r="E10" s="80">
        <v>801.57</v>
      </c>
      <c r="F10" s="32">
        <v>1</v>
      </c>
      <c r="G10" s="35" t="s">
        <v>173</v>
      </c>
      <c r="H10" s="32"/>
    </row>
    <row r="11" spans="1:8" ht="65.25" customHeight="1" x14ac:dyDescent="0.25">
      <c r="A11" s="37">
        <v>4</v>
      </c>
      <c r="B11" s="67" t="s">
        <v>126</v>
      </c>
      <c r="C11" s="75" t="s">
        <v>83</v>
      </c>
      <c r="D11" s="32">
        <v>610</v>
      </c>
      <c r="E11" s="81">
        <v>2515.2399999999998</v>
      </c>
      <c r="F11" s="32">
        <v>1</v>
      </c>
      <c r="G11" s="35" t="s">
        <v>173</v>
      </c>
      <c r="H11" s="32"/>
    </row>
    <row r="12" spans="1:8" ht="45" customHeight="1" x14ac:dyDescent="0.25">
      <c r="A12" s="37">
        <v>5</v>
      </c>
      <c r="B12" s="33" t="s">
        <v>127</v>
      </c>
      <c r="C12" s="76" t="s">
        <v>84</v>
      </c>
      <c r="D12" s="32">
        <v>1</v>
      </c>
      <c r="E12" s="82">
        <v>2</v>
      </c>
      <c r="F12" s="32">
        <v>1</v>
      </c>
      <c r="G12" s="35" t="s">
        <v>173</v>
      </c>
      <c r="H12" s="30"/>
    </row>
    <row r="13" spans="1:8" ht="94.5" customHeight="1" x14ac:dyDescent="0.25">
      <c r="A13" s="134">
        <v>6</v>
      </c>
      <c r="B13" s="33" t="s">
        <v>217</v>
      </c>
      <c r="C13" s="76" t="s">
        <v>218</v>
      </c>
      <c r="D13" s="143">
        <v>12</v>
      </c>
      <c r="E13" s="82">
        <v>10</v>
      </c>
      <c r="F13" s="10">
        <f t="shared" ref="F13" si="0">E13/D13</f>
        <v>0.83333333333333337</v>
      </c>
      <c r="G13" s="143" t="s">
        <v>174</v>
      </c>
      <c r="H13" s="9" t="s">
        <v>226</v>
      </c>
    </row>
    <row r="14" spans="1:8" ht="80.25" customHeight="1" x14ac:dyDescent="0.25">
      <c r="A14" s="37">
        <v>7</v>
      </c>
      <c r="B14" s="33" t="s">
        <v>128</v>
      </c>
      <c r="C14" s="75" t="s">
        <v>85</v>
      </c>
      <c r="D14" s="32">
        <v>8</v>
      </c>
      <c r="E14" s="83">
        <v>96</v>
      </c>
      <c r="F14" s="32">
        <v>1</v>
      </c>
      <c r="G14" s="35" t="s">
        <v>173</v>
      </c>
      <c r="H14" s="30"/>
    </row>
    <row r="15" spans="1:8" ht="165.75" customHeight="1" x14ac:dyDescent="0.25">
      <c r="A15" s="37">
        <v>8</v>
      </c>
      <c r="B15" s="33" t="s">
        <v>129</v>
      </c>
      <c r="C15" s="75" t="s">
        <v>86</v>
      </c>
      <c r="D15" s="32">
        <v>65</v>
      </c>
      <c r="E15" s="84">
        <v>73.958299999999994</v>
      </c>
      <c r="F15" s="32">
        <v>1</v>
      </c>
      <c r="G15" s="35" t="s">
        <v>173</v>
      </c>
      <c r="H15" s="30"/>
    </row>
    <row r="16" spans="1:8" ht="161.25" customHeight="1" x14ac:dyDescent="0.25">
      <c r="A16" s="37">
        <v>9</v>
      </c>
      <c r="B16" s="33" t="s">
        <v>130</v>
      </c>
      <c r="C16" s="75" t="s">
        <v>87</v>
      </c>
      <c r="D16" s="32">
        <v>40</v>
      </c>
      <c r="E16" s="83">
        <v>40</v>
      </c>
      <c r="F16" s="32">
        <f t="shared" ref="F16:F22" si="1">E16/D16</f>
        <v>1</v>
      </c>
      <c r="G16" s="35" t="s">
        <v>173</v>
      </c>
      <c r="H16" s="30"/>
    </row>
    <row r="17" spans="1:8" ht="102.75" customHeight="1" x14ac:dyDescent="0.25">
      <c r="A17" s="37">
        <v>10</v>
      </c>
      <c r="B17" s="33" t="s">
        <v>131</v>
      </c>
      <c r="C17" s="75" t="s">
        <v>88</v>
      </c>
      <c r="D17" s="32">
        <v>10200</v>
      </c>
      <c r="E17" s="83">
        <v>36153.18</v>
      </c>
      <c r="F17" s="32">
        <v>1</v>
      </c>
      <c r="G17" s="35" t="s">
        <v>173</v>
      </c>
      <c r="H17" s="30"/>
    </row>
    <row r="18" spans="1:8" ht="52.5" customHeight="1" x14ac:dyDescent="0.25">
      <c r="A18" s="37">
        <v>11</v>
      </c>
      <c r="B18" s="33" t="s">
        <v>132</v>
      </c>
      <c r="C18" s="75" t="s">
        <v>89</v>
      </c>
      <c r="D18" s="32">
        <v>2250</v>
      </c>
      <c r="E18" s="83">
        <v>2245.1799999999998</v>
      </c>
      <c r="F18" s="95">
        <f t="shared" si="1"/>
        <v>0.99785777777777773</v>
      </c>
      <c r="G18" s="35" t="s">
        <v>174</v>
      </c>
      <c r="H18" s="61" t="s">
        <v>175</v>
      </c>
    </row>
    <row r="19" spans="1:8" ht="45" customHeight="1" x14ac:dyDescent="0.25">
      <c r="A19" s="37">
        <v>12</v>
      </c>
      <c r="B19" s="33" t="s">
        <v>133</v>
      </c>
      <c r="C19" s="75" t="s">
        <v>90</v>
      </c>
      <c r="D19" s="32">
        <v>1</v>
      </c>
      <c r="E19" s="83">
        <v>1</v>
      </c>
      <c r="F19" s="35">
        <f t="shared" si="1"/>
        <v>1</v>
      </c>
      <c r="G19" s="35" t="s">
        <v>173</v>
      </c>
      <c r="H19" s="30"/>
    </row>
    <row r="20" spans="1:8" ht="45" customHeight="1" x14ac:dyDescent="0.25">
      <c r="A20" s="37">
        <v>13</v>
      </c>
      <c r="B20" s="33" t="s">
        <v>134</v>
      </c>
      <c r="C20" s="75" t="s">
        <v>91</v>
      </c>
      <c r="D20" s="32">
        <v>320</v>
      </c>
      <c r="E20" s="83">
        <v>262</v>
      </c>
      <c r="F20" s="10">
        <f t="shared" si="1"/>
        <v>0.81874999999999998</v>
      </c>
      <c r="G20" s="35" t="s">
        <v>174</v>
      </c>
      <c r="H20" s="109" t="s">
        <v>176</v>
      </c>
    </row>
    <row r="21" spans="1:8" ht="45" customHeight="1" x14ac:dyDescent="0.25">
      <c r="A21" s="37">
        <v>14</v>
      </c>
      <c r="B21" s="33" t="s">
        <v>135</v>
      </c>
      <c r="C21" s="75" t="s">
        <v>92</v>
      </c>
      <c r="D21" s="32">
        <v>72788</v>
      </c>
      <c r="E21" s="83">
        <v>2764</v>
      </c>
      <c r="F21" s="10">
        <f t="shared" si="1"/>
        <v>3.7973292300928725E-2</v>
      </c>
      <c r="G21" s="35" t="s">
        <v>174</v>
      </c>
      <c r="H21" s="109" t="s">
        <v>176</v>
      </c>
    </row>
    <row r="22" spans="1:8" ht="45" customHeight="1" x14ac:dyDescent="0.25">
      <c r="A22" s="37">
        <v>15</v>
      </c>
      <c r="B22" s="33" t="s">
        <v>136</v>
      </c>
      <c r="C22" s="75" t="s">
        <v>93</v>
      </c>
      <c r="D22" s="32">
        <v>118070</v>
      </c>
      <c r="E22" s="84">
        <v>8599.3799999999992</v>
      </c>
      <c r="F22" s="10">
        <f t="shared" si="1"/>
        <v>7.2832895739815356E-2</v>
      </c>
      <c r="G22" s="35" t="s">
        <v>174</v>
      </c>
      <c r="H22" s="61" t="s">
        <v>176</v>
      </c>
    </row>
    <row r="23" spans="1:8" ht="45" customHeight="1" x14ac:dyDescent="0.25">
      <c r="A23" s="37">
        <v>16</v>
      </c>
      <c r="B23" s="33" t="s">
        <v>137</v>
      </c>
      <c r="C23" s="75" t="s">
        <v>94</v>
      </c>
      <c r="D23" s="32">
        <v>440</v>
      </c>
      <c r="E23" s="85">
        <v>1325.07</v>
      </c>
      <c r="F23" s="10">
        <f>D23/E23</f>
        <v>0.33205792901507092</v>
      </c>
      <c r="G23" s="35" t="s">
        <v>174</v>
      </c>
      <c r="H23" s="61" t="s">
        <v>177</v>
      </c>
    </row>
    <row r="24" spans="1:8" ht="45" customHeight="1" x14ac:dyDescent="0.25">
      <c r="A24" s="37">
        <v>17</v>
      </c>
      <c r="B24" s="33" t="s">
        <v>138</v>
      </c>
      <c r="C24" s="75" t="s">
        <v>93</v>
      </c>
      <c r="D24" s="32">
        <v>1428</v>
      </c>
      <c r="E24" s="84">
        <v>15165.64</v>
      </c>
      <c r="F24" s="10">
        <v>1</v>
      </c>
      <c r="G24" s="35" t="s">
        <v>173</v>
      </c>
      <c r="H24" s="30"/>
    </row>
    <row r="25" spans="1:8" ht="45" customHeight="1" x14ac:dyDescent="0.25">
      <c r="A25" s="37">
        <v>18</v>
      </c>
      <c r="B25" s="33" t="s">
        <v>139</v>
      </c>
      <c r="C25" s="75" t="s">
        <v>95</v>
      </c>
      <c r="D25" s="32">
        <v>2075</v>
      </c>
      <c r="E25" s="83">
        <v>83</v>
      </c>
      <c r="F25" s="32">
        <f>E25/D25</f>
        <v>0.04</v>
      </c>
      <c r="G25" s="35" t="s">
        <v>174</v>
      </c>
      <c r="H25" s="61" t="s">
        <v>178</v>
      </c>
    </row>
    <row r="26" spans="1:8" ht="45" customHeight="1" x14ac:dyDescent="0.25">
      <c r="A26" s="37">
        <v>19</v>
      </c>
      <c r="B26" s="33" t="s">
        <v>140</v>
      </c>
      <c r="C26" s="75" t="s">
        <v>96</v>
      </c>
      <c r="D26" s="32">
        <v>619</v>
      </c>
      <c r="E26" s="83">
        <v>774</v>
      </c>
      <c r="F26" s="32">
        <v>1</v>
      </c>
      <c r="G26" s="35" t="s">
        <v>173</v>
      </c>
      <c r="H26" s="30"/>
    </row>
    <row r="27" spans="1:8" ht="79.5" customHeight="1" x14ac:dyDescent="0.25">
      <c r="A27" s="37">
        <v>20</v>
      </c>
      <c r="B27" s="33" t="s">
        <v>141</v>
      </c>
      <c r="C27" s="75" t="s">
        <v>97</v>
      </c>
      <c r="D27" s="32">
        <v>3020</v>
      </c>
      <c r="E27" s="83">
        <v>851</v>
      </c>
      <c r="F27" s="10">
        <f>E27/D27</f>
        <v>0.28178807947019868</v>
      </c>
      <c r="G27" s="35" t="s">
        <v>174</v>
      </c>
      <c r="H27" s="61" t="s">
        <v>179</v>
      </c>
    </row>
    <row r="28" spans="1:8" ht="27.75" customHeight="1" x14ac:dyDescent="0.25">
      <c r="A28" s="172" t="s">
        <v>34</v>
      </c>
      <c r="B28" s="173"/>
      <c r="C28" s="173"/>
      <c r="D28" s="173"/>
      <c r="E28" s="173"/>
      <c r="F28" s="173"/>
      <c r="G28" s="173"/>
      <c r="H28" s="174"/>
    </row>
    <row r="29" spans="1:8" ht="49.5" customHeight="1" x14ac:dyDescent="0.25">
      <c r="A29" s="97">
        <v>1</v>
      </c>
      <c r="B29" s="33" t="s">
        <v>142</v>
      </c>
      <c r="C29" s="75" t="s">
        <v>98</v>
      </c>
      <c r="D29" s="32">
        <v>30858</v>
      </c>
      <c r="E29" s="83">
        <v>32485</v>
      </c>
      <c r="F29" s="32">
        <v>1</v>
      </c>
      <c r="G29" s="35" t="s">
        <v>173</v>
      </c>
      <c r="H29" s="66"/>
    </row>
    <row r="30" spans="1:8" ht="52.5" customHeight="1" x14ac:dyDescent="0.25">
      <c r="A30" s="97">
        <v>2</v>
      </c>
      <c r="B30" s="33" t="s">
        <v>143</v>
      </c>
      <c r="C30" s="75" t="s">
        <v>99</v>
      </c>
      <c r="D30" s="32">
        <v>29295</v>
      </c>
      <c r="E30" s="83">
        <v>32485</v>
      </c>
      <c r="F30" s="32">
        <v>1</v>
      </c>
      <c r="G30" s="35" t="s">
        <v>173</v>
      </c>
      <c r="H30" s="66"/>
    </row>
    <row r="31" spans="1:8" ht="130.5" customHeight="1" x14ac:dyDescent="0.25">
      <c r="A31" s="97">
        <v>3</v>
      </c>
      <c r="B31" s="33" t="s">
        <v>144</v>
      </c>
      <c r="C31" s="75" t="s">
        <v>100</v>
      </c>
      <c r="D31" s="32">
        <v>77</v>
      </c>
      <c r="E31" s="81">
        <v>79.8</v>
      </c>
      <c r="F31" s="32">
        <v>1</v>
      </c>
      <c r="G31" s="35" t="s">
        <v>173</v>
      </c>
      <c r="H31" s="66"/>
    </row>
    <row r="32" spans="1:8" ht="90.75" customHeight="1" x14ac:dyDescent="0.25">
      <c r="A32" s="37">
        <v>4</v>
      </c>
      <c r="B32" s="33" t="s">
        <v>145</v>
      </c>
      <c r="C32" s="75" t="s">
        <v>101</v>
      </c>
      <c r="D32" s="32">
        <v>53.6</v>
      </c>
      <c r="E32" s="80">
        <v>100</v>
      </c>
      <c r="F32" s="32">
        <v>1</v>
      </c>
      <c r="G32" s="35" t="s">
        <v>173</v>
      </c>
      <c r="H32" s="44"/>
    </row>
    <row r="33" spans="1:8" ht="30.75" customHeight="1" x14ac:dyDescent="0.25">
      <c r="A33" s="37"/>
      <c r="B33" s="31" t="s">
        <v>102</v>
      </c>
      <c r="C33" s="68"/>
      <c r="D33" s="29"/>
      <c r="E33" s="29"/>
      <c r="F33" s="96">
        <f>SUM(F8:F27,F29:F32)</f>
        <v>19.414593307637119</v>
      </c>
      <c r="G33" s="34"/>
      <c r="H33" s="12"/>
    </row>
    <row r="34" spans="1:8" ht="26.25" customHeight="1" x14ac:dyDescent="0.25">
      <c r="A34" s="153" t="s">
        <v>37</v>
      </c>
      <c r="B34" s="154"/>
      <c r="C34" s="154"/>
      <c r="D34" s="154"/>
      <c r="E34" s="154"/>
      <c r="F34" s="154"/>
      <c r="G34" s="154"/>
      <c r="H34" s="148"/>
    </row>
    <row r="35" spans="1:8" ht="26.25" customHeight="1" x14ac:dyDescent="0.25">
      <c r="A35" s="159" t="s">
        <v>38</v>
      </c>
      <c r="B35" s="171"/>
      <c r="C35" s="160"/>
      <c r="D35" s="160"/>
      <c r="E35" s="160"/>
      <c r="F35" s="160"/>
      <c r="G35" s="160"/>
      <c r="H35" s="161"/>
    </row>
    <row r="36" spans="1:8" ht="277.5" customHeight="1" x14ac:dyDescent="0.25">
      <c r="A36" s="37">
        <v>1</v>
      </c>
      <c r="B36" s="33" t="s">
        <v>146</v>
      </c>
      <c r="C36" s="75" t="s">
        <v>103</v>
      </c>
      <c r="D36" s="32">
        <v>1</v>
      </c>
      <c r="E36" s="32">
        <v>5</v>
      </c>
      <c r="F36" s="35">
        <v>1</v>
      </c>
      <c r="G36" s="35" t="s">
        <v>173</v>
      </c>
      <c r="H36" s="71"/>
    </row>
    <row r="37" spans="1:8" ht="117.75" customHeight="1" x14ac:dyDescent="0.25">
      <c r="A37" s="140">
        <v>2</v>
      </c>
      <c r="B37" s="33" t="s">
        <v>225</v>
      </c>
      <c r="C37" s="75" t="s">
        <v>224</v>
      </c>
      <c r="D37" s="139">
        <v>774</v>
      </c>
      <c r="E37" s="139">
        <v>790</v>
      </c>
      <c r="F37" s="139">
        <v>1</v>
      </c>
      <c r="G37" s="139" t="s">
        <v>173</v>
      </c>
      <c r="H37" s="138"/>
    </row>
    <row r="38" spans="1:8" ht="173.25" customHeight="1" x14ac:dyDescent="0.25">
      <c r="A38" s="37">
        <v>3</v>
      </c>
      <c r="B38" s="33" t="s">
        <v>147</v>
      </c>
      <c r="C38" s="75" t="s">
        <v>104</v>
      </c>
      <c r="D38" s="32">
        <v>45</v>
      </c>
      <c r="E38" s="32">
        <v>45</v>
      </c>
      <c r="F38" s="35">
        <f>E38/D38</f>
        <v>1</v>
      </c>
      <c r="G38" s="35" t="s">
        <v>173</v>
      </c>
      <c r="H38" s="71"/>
    </row>
    <row r="39" spans="1:8" ht="35.25" customHeight="1" x14ac:dyDescent="0.25">
      <c r="A39" s="35"/>
      <c r="B39" s="31" t="s">
        <v>102</v>
      </c>
      <c r="C39" s="71"/>
      <c r="D39" s="71"/>
      <c r="E39" s="71"/>
      <c r="F39" s="73">
        <f>SUM(F36:F38)</f>
        <v>3</v>
      </c>
      <c r="G39" s="73"/>
      <c r="H39" s="71"/>
    </row>
    <row r="40" spans="1:8" ht="26.25" customHeight="1" x14ac:dyDescent="0.25">
      <c r="A40" s="175" t="s">
        <v>39</v>
      </c>
      <c r="B40" s="175"/>
      <c r="C40" s="175"/>
      <c r="D40" s="175"/>
      <c r="E40" s="175"/>
      <c r="F40" s="175"/>
      <c r="G40" s="175"/>
      <c r="H40" s="175"/>
    </row>
    <row r="41" spans="1:8" ht="26.25" customHeight="1" x14ac:dyDescent="0.25">
      <c r="A41" s="176" t="s">
        <v>41</v>
      </c>
      <c r="B41" s="177"/>
      <c r="C41" s="176"/>
      <c r="D41" s="176"/>
      <c r="E41" s="176"/>
      <c r="F41" s="176"/>
      <c r="G41" s="176"/>
      <c r="H41" s="176"/>
    </row>
    <row r="42" spans="1:8" ht="60.75" customHeight="1" x14ac:dyDescent="0.25">
      <c r="A42" s="37">
        <v>1</v>
      </c>
      <c r="B42" s="33" t="s">
        <v>148</v>
      </c>
      <c r="C42" s="75" t="s">
        <v>105</v>
      </c>
      <c r="D42" s="69" t="s">
        <v>162</v>
      </c>
      <c r="E42" s="32" t="s">
        <v>162</v>
      </c>
      <c r="F42" s="35">
        <v>1</v>
      </c>
      <c r="G42" s="35" t="s">
        <v>173</v>
      </c>
      <c r="H42" s="71"/>
    </row>
    <row r="43" spans="1:8" ht="63" customHeight="1" x14ac:dyDescent="0.25">
      <c r="A43" s="37">
        <v>2</v>
      </c>
      <c r="B43" s="33" t="s">
        <v>149</v>
      </c>
      <c r="C43" s="75" t="s">
        <v>106</v>
      </c>
      <c r="D43" s="32">
        <v>840</v>
      </c>
      <c r="E43" s="83">
        <v>663.3</v>
      </c>
      <c r="F43" s="10">
        <f>E43/D43</f>
        <v>0.78964285714285709</v>
      </c>
      <c r="G43" s="110" t="s">
        <v>174</v>
      </c>
      <c r="H43" s="61" t="s">
        <v>178</v>
      </c>
    </row>
    <row r="44" spans="1:8" ht="75" customHeight="1" x14ac:dyDescent="0.25">
      <c r="A44" s="37">
        <v>3</v>
      </c>
      <c r="B44" s="33" t="s">
        <v>150</v>
      </c>
      <c r="C44" s="75" t="s">
        <v>107</v>
      </c>
      <c r="D44" s="32">
        <v>15500</v>
      </c>
      <c r="E44" s="86">
        <v>14452</v>
      </c>
      <c r="F44" s="10">
        <f t="shared" ref="F44:F46" si="2">E44/D44</f>
        <v>0.93238709677419351</v>
      </c>
      <c r="G44" s="110" t="s">
        <v>174</v>
      </c>
      <c r="H44" s="61" t="s">
        <v>178</v>
      </c>
    </row>
    <row r="45" spans="1:8" ht="78.75" customHeight="1" x14ac:dyDescent="0.25">
      <c r="A45" s="37">
        <v>4</v>
      </c>
      <c r="B45" s="33" t="s">
        <v>151</v>
      </c>
      <c r="C45" s="75" t="s">
        <v>108</v>
      </c>
      <c r="D45" s="32">
        <v>2342</v>
      </c>
      <c r="E45" s="83">
        <v>12011.386</v>
      </c>
      <c r="F45" s="35">
        <v>1</v>
      </c>
      <c r="G45" s="35" t="s">
        <v>173</v>
      </c>
      <c r="H45" s="71"/>
    </row>
    <row r="46" spans="1:8" ht="93" customHeight="1" x14ac:dyDescent="0.25">
      <c r="A46" s="37">
        <v>5</v>
      </c>
      <c r="B46" s="33" t="s">
        <v>152</v>
      </c>
      <c r="C46" s="75" t="s">
        <v>109</v>
      </c>
      <c r="D46" s="32">
        <v>100</v>
      </c>
      <c r="E46" s="83">
        <v>96</v>
      </c>
      <c r="F46" s="35">
        <f t="shared" si="2"/>
        <v>0.96</v>
      </c>
      <c r="G46" s="110" t="s">
        <v>174</v>
      </c>
      <c r="H46" s="61" t="s">
        <v>178</v>
      </c>
    </row>
    <row r="47" spans="1:8" ht="70.5" customHeight="1" x14ac:dyDescent="0.25">
      <c r="A47" s="37">
        <v>6</v>
      </c>
      <c r="B47" s="33" t="s">
        <v>153</v>
      </c>
      <c r="C47" s="75" t="s">
        <v>110</v>
      </c>
      <c r="D47" s="32">
        <v>10</v>
      </c>
      <c r="E47" s="83">
        <v>17</v>
      </c>
      <c r="F47" s="35">
        <v>1</v>
      </c>
      <c r="G47" s="35" t="s">
        <v>173</v>
      </c>
      <c r="H47" s="71"/>
    </row>
    <row r="48" spans="1:8" ht="106.5" customHeight="1" x14ac:dyDescent="0.25">
      <c r="A48" s="37">
        <v>7</v>
      </c>
      <c r="B48" s="33" t="s">
        <v>154</v>
      </c>
      <c r="C48" s="75" t="s">
        <v>111</v>
      </c>
      <c r="D48" s="32">
        <v>80.5</v>
      </c>
      <c r="E48" s="87">
        <v>81.775000000000006</v>
      </c>
      <c r="F48" s="35">
        <v>1</v>
      </c>
      <c r="G48" s="35" t="s">
        <v>173</v>
      </c>
      <c r="H48" s="71"/>
    </row>
    <row r="49" spans="1:8" ht="61.5" customHeight="1" x14ac:dyDescent="0.25">
      <c r="A49" s="37">
        <v>8</v>
      </c>
      <c r="B49" s="33" t="s">
        <v>155</v>
      </c>
      <c r="C49" s="75" t="s">
        <v>112</v>
      </c>
      <c r="D49" s="32">
        <v>168</v>
      </c>
      <c r="E49" s="88">
        <v>178</v>
      </c>
      <c r="F49" s="35">
        <v>1</v>
      </c>
      <c r="G49" s="35" t="s">
        <v>173</v>
      </c>
      <c r="H49" s="71"/>
    </row>
    <row r="50" spans="1:8" ht="362.25" customHeight="1" x14ac:dyDescent="0.25">
      <c r="A50" s="37">
        <v>9</v>
      </c>
      <c r="B50" s="33" t="s">
        <v>156</v>
      </c>
      <c r="C50" s="75" t="s">
        <v>113</v>
      </c>
      <c r="D50" s="32">
        <v>20</v>
      </c>
      <c r="E50" s="80">
        <v>20</v>
      </c>
      <c r="F50" s="35">
        <f>D50/E50</f>
        <v>1</v>
      </c>
      <c r="G50" s="35" t="s">
        <v>173</v>
      </c>
      <c r="H50" s="71"/>
    </row>
    <row r="51" spans="1:8" ht="96.75" customHeight="1" x14ac:dyDescent="0.25">
      <c r="A51" s="37">
        <v>10</v>
      </c>
      <c r="B51" s="70" t="s">
        <v>157</v>
      </c>
      <c r="C51" s="77" t="s">
        <v>118</v>
      </c>
      <c r="D51" s="32">
        <v>50</v>
      </c>
      <c r="E51" s="81">
        <v>0</v>
      </c>
      <c r="F51" s="35">
        <f>E51/D51</f>
        <v>0</v>
      </c>
      <c r="G51" s="110" t="s">
        <v>174</v>
      </c>
      <c r="H51" s="61" t="s">
        <v>180</v>
      </c>
    </row>
    <row r="52" spans="1:8" ht="68.25" customHeight="1" x14ac:dyDescent="0.25">
      <c r="A52" s="37">
        <v>11</v>
      </c>
      <c r="B52" s="33" t="s">
        <v>158</v>
      </c>
      <c r="C52" s="75" t="s">
        <v>114</v>
      </c>
      <c r="D52" s="32">
        <v>5</v>
      </c>
      <c r="E52" s="82">
        <v>0</v>
      </c>
      <c r="F52" s="35">
        <f>E52/D52</f>
        <v>0</v>
      </c>
      <c r="G52" s="110" t="s">
        <v>174</v>
      </c>
      <c r="H52" s="61" t="s">
        <v>181</v>
      </c>
    </row>
    <row r="53" spans="1:8" ht="130.5" customHeight="1" x14ac:dyDescent="0.25">
      <c r="A53" s="37">
        <v>12</v>
      </c>
      <c r="B53" s="33" t="s">
        <v>159</v>
      </c>
      <c r="C53" s="75" t="s">
        <v>115</v>
      </c>
      <c r="D53" s="32">
        <v>60</v>
      </c>
      <c r="E53" s="142">
        <v>30.687000000000001</v>
      </c>
      <c r="F53" s="10">
        <f>E53/D53</f>
        <v>0.51145000000000007</v>
      </c>
      <c r="G53" s="110" t="s">
        <v>174</v>
      </c>
      <c r="H53" s="61" t="s">
        <v>182</v>
      </c>
    </row>
    <row r="54" spans="1:8" ht="193.5" customHeight="1" x14ac:dyDescent="0.25">
      <c r="A54" s="37">
        <v>13</v>
      </c>
      <c r="B54" s="33" t="s">
        <v>160</v>
      </c>
      <c r="C54" s="75" t="s">
        <v>116</v>
      </c>
      <c r="D54" s="32">
        <v>100</v>
      </c>
      <c r="E54" s="89">
        <v>100</v>
      </c>
      <c r="F54" s="35">
        <f>E54/D54</f>
        <v>1</v>
      </c>
      <c r="G54" s="35" t="s">
        <v>173</v>
      </c>
      <c r="H54" s="71"/>
    </row>
    <row r="55" spans="1:8" ht="75.75" customHeight="1" x14ac:dyDescent="0.25">
      <c r="A55" s="37">
        <v>14</v>
      </c>
      <c r="B55" s="33" t="s">
        <v>161</v>
      </c>
      <c r="C55" s="75" t="s">
        <v>117</v>
      </c>
      <c r="D55" s="32">
        <v>25000</v>
      </c>
      <c r="E55" s="83">
        <v>98519.07</v>
      </c>
      <c r="F55" s="55">
        <v>1</v>
      </c>
      <c r="G55" s="35" t="s">
        <v>173</v>
      </c>
      <c r="H55" s="12"/>
    </row>
    <row r="56" spans="1:8" ht="31.5" customHeight="1" x14ac:dyDescent="0.25">
      <c r="A56" s="35"/>
      <c r="B56" s="31" t="s">
        <v>102</v>
      </c>
      <c r="C56" s="9"/>
      <c r="D56" s="32"/>
      <c r="E56" s="32"/>
      <c r="F56" s="20">
        <f>SUM(F42:F55)</f>
        <v>11.19347995391705</v>
      </c>
      <c r="G56" s="35"/>
      <c r="H56" s="12"/>
    </row>
    <row r="57" spans="1:8" ht="21" customHeight="1" x14ac:dyDescent="0.25">
      <c r="A57" s="175" t="s">
        <v>44</v>
      </c>
      <c r="B57" s="175"/>
      <c r="C57" s="175"/>
      <c r="D57" s="175"/>
      <c r="E57" s="175"/>
      <c r="F57" s="175"/>
      <c r="G57" s="175"/>
      <c r="H57" s="175"/>
    </row>
    <row r="58" spans="1:8" ht="50.25" customHeight="1" x14ac:dyDescent="0.25">
      <c r="A58" s="176" t="s">
        <v>47</v>
      </c>
      <c r="B58" s="176"/>
      <c r="C58" s="176"/>
      <c r="D58" s="176"/>
      <c r="E58" s="176"/>
      <c r="F58" s="176"/>
      <c r="G58" s="176"/>
      <c r="H58" s="176"/>
    </row>
    <row r="59" spans="1:8" ht="125.25" customHeight="1" x14ac:dyDescent="0.25">
      <c r="A59" s="35">
        <v>1</v>
      </c>
      <c r="B59" s="33" t="s">
        <v>121</v>
      </c>
      <c r="C59" s="33" t="s">
        <v>122</v>
      </c>
      <c r="D59" s="32">
        <v>100</v>
      </c>
      <c r="E59" s="90">
        <v>13.9</v>
      </c>
      <c r="F59" s="10">
        <f>E59/D59</f>
        <v>0.13900000000000001</v>
      </c>
      <c r="G59" s="110" t="s">
        <v>174</v>
      </c>
      <c r="H59" s="61" t="s">
        <v>178</v>
      </c>
    </row>
    <row r="60" spans="1:8" ht="18.75" customHeight="1" x14ac:dyDescent="0.25">
      <c r="A60" s="176" t="s">
        <v>60</v>
      </c>
      <c r="B60" s="176"/>
      <c r="C60" s="176"/>
      <c r="D60" s="176"/>
      <c r="E60" s="176"/>
      <c r="F60" s="176"/>
      <c r="G60" s="176"/>
      <c r="H60" s="176"/>
    </row>
    <row r="61" spans="1:8" ht="122.25" customHeight="1" x14ac:dyDescent="0.25">
      <c r="A61" s="35">
        <v>1</v>
      </c>
      <c r="B61" s="70" t="s">
        <v>119</v>
      </c>
      <c r="C61" s="70" t="s">
        <v>120</v>
      </c>
      <c r="D61" s="32">
        <v>31.2</v>
      </c>
      <c r="E61" s="32">
        <v>30.88</v>
      </c>
      <c r="F61" s="10">
        <f>E61/D61</f>
        <v>0.98974358974358978</v>
      </c>
      <c r="G61" s="110" t="s">
        <v>174</v>
      </c>
      <c r="H61" s="61" t="s">
        <v>178</v>
      </c>
    </row>
    <row r="62" spans="1:8" ht="29.25" customHeight="1" x14ac:dyDescent="0.25">
      <c r="A62" s="35"/>
      <c r="B62" s="30" t="s">
        <v>102</v>
      </c>
      <c r="C62" s="71"/>
      <c r="D62" s="71"/>
      <c r="E62" s="71"/>
      <c r="F62" s="20">
        <f>SUM(F59,F61)</f>
        <v>1.1287435897435898</v>
      </c>
      <c r="G62" s="73"/>
      <c r="H62" s="71"/>
    </row>
    <row r="63" spans="1:8" ht="20.25" customHeight="1" x14ac:dyDescent="0.25">
      <c r="A63" s="153" t="s">
        <v>191</v>
      </c>
      <c r="B63" s="154"/>
      <c r="C63" s="154"/>
      <c r="D63" s="154"/>
      <c r="E63" s="154"/>
      <c r="F63" s="154"/>
      <c r="G63" s="154"/>
      <c r="H63" s="148"/>
    </row>
    <row r="64" spans="1:8" ht="34.5" customHeight="1" x14ac:dyDescent="0.25">
      <c r="A64" s="159" t="s">
        <v>198</v>
      </c>
      <c r="B64" s="160"/>
      <c r="C64" s="160"/>
      <c r="D64" s="160"/>
      <c r="E64" s="160"/>
      <c r="F64" s="160"/>
      <c r="G64" s="160"/>
      <c r="H64" s="161"/>
    </row>
    <row r="65" spans="1:8" ht="84" customHeight="1" x14ac:dyDescent="0.25">
      <c r="A65" s="93">
        <v>1</v>
      </c>
      <c r="B65" s="9" t="s">
        <v>199</v>
      </c>
      <c r="C65" s="69" t="s">
        <v>202</v>
      </c>
      <c r="D65" s="93">
        <v>100</v>
      </c>
      <c r="E65" s="93">
        <v>100</v>
      </c>
      <c r="F65" s="55">
        <f>E65/D65</f>
        <v>1</v>
      </c>
      <c r="G65" s="93" t="s">
        <v>173</v>
      </c>
      <c r="H65" s="92"/>
    </row>
    <row r="66" spans="1:8" ht="156.75" customHeight="1" x14ac:dyDescent="0.25">
      <c r="A66" s="93">
        <v>2</v>
      </c>
      <c r="B66" s="9" t="s">
        <v>200</v>
      </c>
      <c r="C66" s="69" t="s">
        <v>203</v>
      </c>
      <c r="D66" s="93">
        <v>100</v>
      </c>
      <c r="E66" s="93">
        <v>100</v>
      </c>
      <c r="F66" s="55">
        <f>E66/D66</f>
        <v>1</v>
      </c>
      <c r="G66" s="93" t="s">
        <v>173</v>
      </c>
      <c r="H66" s="92"/>
    </row>
    <row r="67" spans="1:8" ht="77.25" customHeight="1" x14ac:dyDescent="0.25">
      <c r="A67" s="93">
        <v>3</v>
      </c>
      <c r="B67" s="9" t="s">
        <v>201</v>
      </c>
      <c r="C67" s="69" t="s">
        <v>202</v>
      </c>
      <c r="D67" s="93">
        <v>100</v>
      </c>
      <c r="E67" s="93">
        <v>100</v>
      </c>
      <c r="F67" s="55">
        <f>E67/D67</f>
        <v>1</v>
      </c>
      <c r="G67" s="93" t="s">
        <v>173</v>
      </c>
      <c r="H67" s="92"/>
    </row>
    <row r="68" spans="1:8" ht="30" customHeight="1" x14ac:dyDescent="0.25">
      <c r="A68" s="93"/>
      <c r="B68" s="30" t="s">
        <v>102</v>
      </c>
      <c r="C68" s="92"/>
      <c r="D68" s="92"/>
      <c r="E68" s="92"/>
      <c r="F68" s="20">
        <f>SUM(F65:F67)</f>
        <v>3</v>
      </c>
      <c r="G68" s="91"/>
      <c r="H68" s="92"/>
    </row>
    <row r="69" spans="1:8" ht="31.5" customHeight="1" x14ac:dyDescent="0.25">
      <c r="A69" s="35"/>
      <c r="B69" s="72" t="s">
        <v>13</v>
      </c>
      <c r="C69" s="18"/>
      <c r="D69" s="18"/>
      <c r="E69" s="18"/>
      <c r="F69" s="20">
        <f>SUM(F33,F39,F56,F62,F68)</f>
        <v>37.73681685129776</v>
      </c>
      <c r="G69" s="19"/>
      <c r="H69" s="8"/>
    </row>
    <row r="70" spans="1:8" ht="19.5" customHeight="1" x14ac:dyDescent="0.25">
      <c r="A70" s="98"/>
      <c r="B70" s="6"/>
      <c r="C70" s="6"/>
      <c r="D70" s="6"/>
      <c r="E70" s="6"/>
      <c r="F70" s="6"/>
      <c r="G70" s="111"/>
      <c r="H70" s="6"/>
    </row>
    <row r="71" spans="1:8" ht="12.75" customHeight="1" x14ac:dyDescent="0.25">
      <c r="A71" s="145" t="s">
        <v>163</v>
      </c>
      <c r="B71" s="145"/>
      <c r="C71" s="145"/>
      <c r="D71" s="145"/>
      <c r="E71" s="145"/>
      <c r="F71" s="178" t="s">
        <v>27</v>
      </c>
      <c r="G71" s="178"/>
      <c r="H71" s="101">
        <f>F33/24</f>
        <v>0.80894138781821334</v>
      </c>
    </row>
    <row r="72" spans="1:8" ht="12.75" customHeight="1" x14ac:dyDescent="0.25">
      <c r="A72" s="98"/>
      <c r="B72" s="6"/>
      <c r="C72" s="6"/>
      <c r="D72" s="6"/>
      <c r="E72" s="6"/>
      <c r="F72" s="6"/>
      <c r="G72" s="111"/>
      <c r="H72" s="6"/>
    </row>
    <row r="73" spans="1:8" ht="28.5" customHeight="1" x14ac:dyDescent="0.25">
      <c r="A73" s="145" t="s">
        <v>164</v>
      </c>
      <c r="B73" s="145"/>
      <c r="C73" s="145"/>
      <c r="D73" s="145"/>
      <c r="E73" s="145"/>
      <c r="F73" s="178" t="s">
        <v>27</v>
      </c>
      <c r="G73" s="178"/>
      <c r="H73" s="101">
        <f>F39/3</f>
        <v>1</v>
      </c>
    </row>
    <row r="74" spans="1:8" ht="12.75" customHeight="1" x14ac:dyDescent="0.25">
      <c r="A74" s="98"/>
      <c r="B74" s="6"/>
      <c r="C74" s="6"/>
      <c r="D74" s="6"/>
      <c r="E74" s="6"/>
      <c r="F74" s="6"/>
      <c r="G74" s="111"/>
      <c r="H74" s="6"/>
    </row>
    <row r="75" spans="1:8" ht="12.75" customHeight="1" x14ac:dyDescent="0.25">
      <c r="A75" s="145" t="s">
        <v>165</v>
      </c>
      <c r="B75" s="145"/>
      <c r="C75" s="145"/>
      <c r="D75" s="145"/>
      <c r="E75" s="145"/>
      <c r="F75" s="178" t="s">
        <v>27</v>
      </c>
      <c r="G75" s="178"/>
      <c r="H75" s="101">
        <f>F56/14</f>
        <v>0.79953428242264646</v>
      </c>
    </row>
    <row r="76" spans="1:8" ht="12.75" customHeight="1" x14ac:dyDescent="0.25">
      <c r="A76" s="102"/>
      <c r="B76" s="102"/>
      <c r="C76" s="102"/>
      <c r="D76" s="102"/>
      <c r="E76" s="102"/>
      <c r="F76" s="36"/>
      <c r="G76" s="112"/>
      <c r="H76" s="6"/>
    </row>
    <row r="77" spans="1:8" ht="31.5" customHeight="1" x14ac:dyDescent="0.25">
      <c r="A77" s="145" t="s">
        <v>166</v>
      </c>
      <c r="B77" s="145"/>
      <c r="C77" s="145"/>
      <c r="D77" s="145"/>
      <c r="E77" s="145"/>
      <c r="F77" s="178" t="s">
        <v>27</v>
      </c>
      <c r="G77" s="178"/>
      <c r="H77" s="101">
        <f>F62/2</f>
        <v>0.5643717948717949</v>
      </c>
    </row>
    <row r="78" spans="1:8" ht="14.25" customHeight="1" x14ac:dyDescent="0.25">
      <c r="A78" s="102"/>
      <c r="B78" s="102"/>
      <c r="C78" s="102"/>
      <c r="D78" s="102"/>
      <c r="E78" s="102"/>
      <c r="F78" s="94"/>
      <c r="G78" s="94"/>
      <c r="H78" s="101"/>
    </row>
    <row r="79" spans="1:8" ht="28.5" customHeight="1" x14ac:dyDescent="0.25">
      <c r="A79" s="145" t="s">
        <v>197</v>
      </c>
      <c r="B79" s="145"/>
      <c r="C79" s="145"/>
      <c r="D79" s="145"/>
      <c r="E79" s="145"/>
      <c r="F79" s="178" t="s">
        <v>27</v>
      </c>
      <c r="G79" s="178"/>
      <c r="H79" s="101">
        <f>F68/3</f>
        <v>1</v>
      </c>
    </row>
    <row r="80" spans="1:8" ht="17.25" customHeight="1" x14ac:dyDescent="0.25">
      <c r="A80" s="98"/>
      <c r="B80" s="6"/>
      <c r="C80" s="6"/>
      <c r="D80" s="6"/>
      <c r="E80" s="6"/>
      <c r="F80" s="6"/>
      <c r="G80" s="111"/>
      <c r="H80" s="6"/>
    </row>
    <row r="81" spans="1:8" ht="15.75" customHeight="1" x14ac:dyDescent="0.25">
      <c r="A81" s="144" t="s">
        <v>26</v>
      </c>
      <c r="B81" s="144"/>
      <c r="C81" s="144"/>
      <c r="D81" s="144"/>
      <c r="E81" s="144"/>
      <c r="F81" s="168" t="s">
        <v>167</v>
      </c>
      <c r="G81" s="168"/>
      <c r="H81" s="23">
        <f>F69/46</f>
        <v>0.82036558372386437</v>
      </c>
    </row>
    <row r="82" spans="1:8" ht="15.75" x14ac:dyDescent="0.25">
      <c r="A82" s="98"/>
      <c r="B82" s="6"/>
      <c r="C82" s="6"/>
      <c r="D82" s="6"/>
      <c r="E82" s="6"/>
      <c r="F82" s="6"/>
      <c r="G82" s="111"/>
      <c r="H82" s="6"/>
    </row>
    <row r="83" spans="1:8" ht="14.25" customHeight="1" x14ac:dyDescent="0.25">
      <c r="A83" s="99"/>
      <c r="D83" s="6"/>
      <c r="E83" s="6"/>
      <c r="F83" s="6"/>
      <c r="G83" s="111"/>
      <c r="H83" s="6"/>
    </row>
    <row r="89" spans="1:8" x14ac:dyDescent="0.25">
      <c r="F89" s="24"/>
    </row>
  </sheetData>
  <mergeCells count="31">
    <mergeCell ref="A41:H41"/>
    <mergeCell ref="A57:H57"/>
    <mergeCell ref="A58:H58"/>
    <mergeCell ref="A60:H60"/>
    <mergeCell ref="A79:E79"/>
    <mergeCell ref="F79:G79"/>
    <mergeCell ref="A63:H63"/>
    <mergeCell ref="A64:H64"/>
    <mergeCell ref="A77:E77"/>
    <mergeCell ref="F77:G77"/>
    <mergeCell ref="F71:G71"/>
    <mergeCell ref="A73:E73"/>
    <mergeCell ref="F73:G73"/>
    <mergeCell ref="A75:E75"/>
    <mergeCell ref="F75:G75"/>
    <mergeCell ref="A1:H1"/>
    <mergeCell ref="A2:H2"/>
    <mergeCell ref="A6:H6"/>
    <mergeCell ref="H3:H5"/>
    <mergeCell ref="A81:E81"/>
    <mergeCell ref="F81:G81"/>
    <mergeCell ref="A34:H34"/>
    <mergeCell ref="A3:A5"/>
    <mergeCell ref="B3:B5"/>
    <mergeCell ref="C3:F4"/>
    <mergeCell ref="G3:G5"/>
    <mergeCell ref="A7:H7"/>
    <mergeCell ref="A28:H28"/>
    <mergeCell ref="A35:H35"/>
    <mergeCell ref="A71:E71"/>
    <mergeCell ref="A40:H4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sqref="A1:F1"/>
    </sheetView>
  </sheetViews>
  <sheetFormatPr defaultRowHeight="15" x14ac:dyDescent="0.25"/>
  <cols>
    <col min="2" max="2" width="31.85546875" customWidth="1"/>
    <col min="3" max="4" width="16.140625" customWidth="1"/>
    <col min="5" max="5" width="24.7109375" customWidth="1"/>
    <col min="6" max="6" width="41.140625" customWidth="1"/>
  </cols>
  <sheetData>
    <row r="1" spans="1:8" ht="41.25" customHeight="1" x14ac:dyDescent="0.25">
      <c r="A1" s="152" t="s">
        <v>183</v>
      </c>
      <c r="B1" s="152"/>
      <c r="C1" s="152"/>
      <c r="D1" s="152"/>
      <c r="E1" s="152"/>
      <c r="F1" s="152"/>
      <c r="G1" s="22"/>
      <c r="H1" s="22"/>
    </row>
    <row r="2" spans="1:8" ht="10.5" customHeight="1" x14ac:dyDescent="0.25">
      <c r="A2" s="17"/>
      <c r="B2" s="17"/>
      <c r="C2" s="17"/>
      <c r="D2" s="17"/>
      <c r="E2" s="17"/>
      <c r="F2" s="17"/>
      <c r="G2" s="17"/>
      <c r="H2" s="17"/>
    </row>
    <row r="3" spans="1:8" ht="15.75" x14ac:dyDescent="0.25">
      <c r="A3" s="167" t="s">
        <v>0</v>
      </c>
      <c r="B3" s="167" t="s">
        <v>4</v>
      </c>
      <c r="C3" s="167" t="s">
        <v>20</v>
      </c>
      <c r="D3" s="167" t="s">
        <v>21</v>
      </c>
      <c r="E3" s="155" t="s">
        <v>188</v>
      </c>
      <c r="F3" s="167" t="s">
        <v>15</v>
      </c>
      <c r="G3" s="17"/>
      <c r="H3" s="17"/>
    </row>
    <row r="4" spans="1:8" ht="144.75" customHeight="1" x14ac:dyDescent="0.25">
      <c r="A4" s="167"/>
      <c r="B4" s="167"/>
      <c r="C4" s="167"/>
      <c r="D4" s="167"/>
      <c r="E4" s="156"/>
      <c r="F4" s="167"/>
      <c r="G4" s="17"/>
      <c r="H4" s="17"/>
    </row>
    <row r="5" spans="1:8" ht="15.75" x14ac:dyDescent="0.25">
      <c r="A5" s="35">
        <v>1</v>
      </c>
      <c r="B5" s="69" t="s">
        <v>184</v>
      </c>
      <c r="C5" s="10">
        <v>270169.18860999995</v>
      </c>
      <c r="D5" s="35">
        <v>235275.35001999995</v>
      </c>
      <c r="E5" s="114">
        <f>D5/C5</f>
        <v>0.87084449278051967</v>
      </c>
      <c r="F5" s="69" t="s">
        <v>190</v>
      </c>
      <c r="G5" s="17"/>
      <c r="H5" s="17"/>
    </row>
    <row r="6" spans="1:8" ht="174" customHeight="1" x14ac:dyDescent="0.25">
      <c r="A6" s="35">
        <v>2</v>
      </c>
      <c r="B6" s="69" t="s">
        <v>187</v>
      </c>
      <c r="C6" s="10">
        <v>0.2</v>
      </c>
      <c r="D6" s="10">
        <v>0</v>
      </c>
      <c r="E6" s="114">
        <f t="shared" ref="E6:E9" si="0">D6/C6</f>
        <v>0</v>
      </c>
      <c r="F6" s="119" t="s">
        <v>204</v>
      </c>
      <c r="G6" s="17"/>
      <c r="H6" s="17"/>
    </row>
    <row r="7" spans="1:8" ht="15.75" x14ac:dyDescent="0.25">
      <c r="A7" s="35">
        <v>3</v>
      </c>
      <c r="B7" s="69" t="s">
        <v>186</v>
      </c>
      <c r="C7" s="10">
        <v>1625809.19304</v>
      </c>
      <c r="D7" s="10">
        <v>1553485.6727500001</v>
      </c>
      <c r="E7" s="114">
        <f t="shared" si="0"/>
        <v>0.9555153700694935</v>
      </c>
      <c r="F7" s="69" t="s">
        <v>190</v>
      </c>
      <c r="G7" s="17"/>
      <c r="H7" s="17"/>
    </row>
    <row r="8" spans="1:8" ht="64.5" customHeight="1" x14ac:dyDescent="0.25">
      <c r="A8" s="8">
        <v>4</v>
      </c>
      <c r="B8" s="9" t="s">
        <v>185</v>
      </c>
      <c r="C8" s="10">
        <v>0</v>
      </c>
      <c r="D8" s="79">
        <v>0</v>
      </c>
      <c r="E8" s="114">
        <v>0</v>
      </c>
      <c r="F8" s="12"/>
      <c r="G8" s="17"/>
      <c r="H8" s="17"/>
    </row>
    <row r="9" spans="1:8" ht="46.5" customHeight="1" x14ac:dyDescent="0.25">
      <c r="A9" s="93">
        <v>5</v>
      </c>
      <c r="B9" s="9" t="s">
        <v>189</v>
      </c>
      <c r="C9" s="10">
        <v>190451.94052</v>
      </c>
      <c r="D9" s="10">
        <v>181009.66771000001</v>
      </c>
      <c r="E9" s="114">
        <f t="shared" si="0"/>
        <v>0.95042175582869193</v>
      </c>
      <c r="F9" s="132" t="s">
        <v>216</v>
      </c>
      <c r="G9" s="17"/>
      <c r="H9" s="17"/>
    </row>
    <row r="10" spans="1:8" ht="21.75" customHeight="1" x14ac:dyDescent="0.25">
      <c r="A10" s="9"/>
      <c r="B10" s="16" t="s">
        <v>5</v>
      </c>
      <c r="C10" s="20">
        <f>SUM(C5:C9)</f>
        <v>2086430.52217</v>
      </c>
      <c r="D10" s="18">
        <f>SUM(D5:D9)</f>
        <v>1969770.6904800001</v>
      </c>
      <c r="E10" s="20">
        <f>D10/C10</f>
        <v>0.94408640477102135</v>
      </c>
      <c r="F10" s="9"/>
      <c r="G10" s="17"/>
      <c r="H10" s="17"/>
    </row>
    <row r="11" spans="1:8" ht="15.75" x14ac:dyDescent="0.25">
      <c r="A11" s="6"/>
      <c r="B11" s="6"/>
      <c r="C11" s="6"/>
      <c r="D11" s="6"/>
      <c r="E11" s="6"/>
      <c r="F11" s="6"/>
      <c r="G11" s="6"/>
      <c r="H11" s="6"/>
    </row>
    <row r="12" spans="1:8" ht="15.75" x14ac:dyDescent="0.25">
      <c r="A12" s="6"/>
      <c r="B12" s="6"/>
      <c r="C12" s="6"/>
      <c r="D12" s="6"/>
      <c r="E12" s="117"/>
      <c r="F12" s="6"/>
      <c r="G12" s="6"/>
      <c r="H12" s="6"/>
    </row>
    <row r="13" spans="1:8" ht="15.75" x14ac:dyDescent="0.25">
      <c r="A13" s="118"/>
      <c r="B13" s="118"/>
      <c r="C13" s="118"/>
      <c r="D13" s="118"/>
      <c r="E13" s="118"/>
      <c r="F13" s="118"/>
      <c r="G13" s="118"/>
      <c r="H13" s="6"/>
    </row>
    <row r="14" spans="1:8" ht="15.75" x14ac:dyDescent="0.25">
      <c r="A14" s="6"/>
      <c r="B14" s="6"/>
      <c r="C14" s="6"/>
      <c r="D14" s="6"/>
      <c r="E14" s="6"/>
      <c r="F14" s="6"/>
      <c r="G14" s="6"/>
      <c r="H14" s="6"/>
    </row>
    <row r="15" spans="1:8" ht="15.75" x14ac:dyDescent="0.25">
      <c r="A15" s="115"/>
      <c r="B15" s="115"/>
      <c r="C15" s="25"/>
      <c r="E15" s="6"/>
      <c r="F15" s="6"/>
      <c r="G15" s="6"/>
      <c r="H15" s="6"/>
    </row>
    <row r="16" spans="1:8" ht="14.25" customHeight="1" x14ac:dyDescent="0.25">
      <c r="A16" s="6"/>
      <c r="B16" s="6"/>
      <c r="C16" s="6"/>
      <c r="D16" s="6"/>
      <c r="E16" s="6"/>
      <c r="F16" s="6"/>
      <c r="G16" s="6"/>
      <c r="H16" s="6"/>
    </row>
    <row r="17" spans="8:8" ht="14.25" customHeight="1" x14ac:dyDescent="0.25">
      <c r="H17" s="6"/>
    </row>
  </sheetData>
  <mergeCells count="7">
    <mergeCell ref="A1:F1"/>
    <mergeCell ref="E3:E4"/>
    <mergeCell ref="F3:F4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15" sqref="A15:K15"/>
    </sheetView>
  </sheetViews>
  <sheetFormatPr defaultRowHeight="15" x14ac:dyDescent="0.25"/>
  <cols>
    <col min="2" max="2" width="24.140625" customWidth="1"/>
    <col min="3" max="3" width="17.5703125" customWidth="1"/>
    <col min="4" max="4" width="19.140625" customWidth="1"/>
    <col min="5" max="5" width="9.7109375" customWidth="1"/>
    <col min="7" max="7" width="3.7109375" customWidth="1"/>
    <col min="8" max="8" width="6" customWidth="1"/>
    <col min="11" max="11" width="8.7109375" customWidth="1"/>
  </cols>
  <sheetData>
    <row r="1" spans="1:13" ht="15.75" x14ac:dyDescent="0.25">
      <c r="A1" s="184" t="s">
        <v>206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3" ht="9.75" customHeight="1" x14ac:dyDescent="0.25">
      <c r="A2" s="186"/>
      <c r="B2" s="186"/>
      <c r="C2" s="186"/>
      <c r="D2" s="186"/>
      <c r="E2" s="186"/>
      <c r="F2" s="6"/>
      <c r="G2" s="6"/>
      <c r="H2" s="6"/>
      <c r="I2" s="6"/>
      <c r="J2" s="6"/>
      <c r="K2" s="6"/>
    </row>
    <row r="3" spans="1:13" ht="30.75" customHeight="1" x14ac:dyDescent="0.25">
      <c r="A3" s="179" t="s">
        <v>209</v>
      </c>
      <c r="B3" s="179"/>
      <c r="C3" s="179"/>
      <c r="D3" s="182" t="s">
        <v>205</v>
      </c>
      <c r="E3" s="182"/>
      <c r="F3" s="182"/>
      <c r="G3" s="182"/>
      <c r="H3" s="123">
        <f>0.5*'Форма 1'!F57+0.3*'Форма 2'!H71+0.2*'Форма 3'!E5</f>
        <v>0.82682699701328899</v>
      </c>
      <c r="I3" s="185" t="s">
        <v>207</v>
      </c>
      <c r="J3" s="185"/>
      <c r="K3" s="185"/>
    </row>
    <row r="4" spans="1:13" ht="9" customHeight="1" x14ac:dyDescent="0.25">
      <c r="A4" s="127"/>
      <c r="B4" s="127"/>
      <c r="C4" s="127"/>
      <c r="D4" s="124"/>
      <c r="E4" s="124"/>
      <c r="F4" s="124"/>
      <c r="G4" s="128"/>
      <c r="H4" s="128"/>
      <c r="I4" s="129"/>
      <c r="J4" s="129"/>
      <c r="K4" s="129"/>
    </row>
    <row r="5" spans="1:13" ht="46.5" customHeight="1" x14ac:dyDescent="0.25">
      <c r="A5" s="179" t="s">
        <v>210</v>
      </c>
      <c r="B5" s="179"/>
      <c r="C5" s="179"/>
      <c r="D5" s="182" t="s">
        <v>205</v>
      </c>
      <c r="E5" s="182"/>
      <c r="F5" s="182"/>
      <c r="G5" s="182"/>
      <c r="H5" s="123">
        <f>0.5*'Форма 1'!F59+0.3*'Форма 2'!H73+0.2*'Форма 3'!E6</f>
        <v>0.8</v>
      </c>
      <c r="I5" s="185" t="s">
        <v>207</v>
      </c>
      <c r="J5" s="185"/>
      <c r="K5" s="185"/>
    </row>
    <row r="6" spans="1:13" ht="12.75" customHeight="1" x14ac:dyDescent="0.25">
      <c r="A6" s="120"/>
      <c r="B6" s="121"/>
      <c r="C6" s="123"/>
      <c r="D6" s="122"/>
      <c r="E6" s="122"/>
      <c r="F6" s="125"/>
      <c r="G6" s="128"/>
      <c r="H6" s="128"/>
      <c r="I6" s="129"/>
      <c r="J6" s="129"/>
      <c r="K6" s="129"/>
    </row>
    <row r="7" spans="1:13" ht="30" customHeight="1" x14ac:dyDescent="0.25">
      <c r="A7" s="179" t="s">
        <v>211</v>
      </c>
      <c r="B7" s="179"/>
      <c r="C7" s="179"/>
      <c r="D7" s="182" t="s">
        <v>205</v>
      </c>
      <c r="E7" s="182"/>
      <c r="F7" s="182"/>
      <c r="G7" s="182"/>
      <c r="H7" s="123">
        <f>0.5*'Форма 1'!F61+0.3*'Форма 2'!H75+0.2*'Форма 3'!E7</f>
        <v>0.89540557734592607</v>
      </c>
      <c r="I7" s="185" t="s">
        <v>207</v>
      </c>
      <c r="J7" s="185"/>
      <c r="K7" s="185"/>
    </row>
    <row r="8" spans="1:13" ht="9.75" customHeight="1" x14ac:dyDescent="0.25">
      <c r="A8" s="120"/>
      <c r="B8" s="121"/>
      <c r="C8" s="123"/>
      <c r="D8" s="122"/>
      <c r="E8" s="122"/>
      <c r="F8" s="125"/>
      <c r="G8" s="128"/>
      <c r="H8" s="128"/>
      <c r="I8" s="129"/>
      <c r="J8" s="129"/>
      <c r="K8" s="129"/>
    </row>
    <row r="9" spans="1:13" ht="45.75" customHeight="1" x14ac:dyDescent="0.25">
      <c r="A9" s="179" t="s">
        <v>212</v>
      </c>
      <c r="B9" s="179"/>
      <c r="C9" s="179"/>
      <c r="D9" s="182" t="s">
        <v>205</v>
      </c>
      <c r="E9" s="182"/>
      <c r="F9" s="182"/>
      <c r="G9" s="182"/>
      <c r="H9" s="123">
        <f>0.5*'Форма 1'!F63+0.3*'Форма 2'!H77+0.2*'Форма 3'!E8</f>
        <v>0.54205276653171386</v>
      </c>
      <c r="I9" s="179" t="s">
        <v>208</v>
      </c>
      <c r="J9" s="179"/>
      <c r="K9" s="179"/>
    </row>
    <row r="10" spans="1:13" s="21" customFormat="1" ht="8.25" customHeight="1" x14ac:dyDescent="0.25">
      <c r="A10" s="130"/>
      <c r="B10" s="130"/>
      <c r="C10" s="130"/>
      <c r="D10" s="130"/>
      <c r="E10" s="130"/>
      <c r="F10" s="130"/>
      <c r="G10" s="130"/>
      <c r="H10" s="130"/>
      <c r="I10" s="131"/>
      <c r="J10" s="131"/>
      <c r="K10" s="131"/>
    </row>
    <row r="11" spans="1:13" ht="191.25" customHeight="1" x14ac:dyDescent="0.25">
      <c r="A11" s="179" t="s">
        <v>213</v>
      </c>
      <c r="B11" s="179"/>
      <c r="C11" s="179"/>
      <c r="D11" s="182" t="s">
        <v>205</v>
      </c>
      <c r="E11" s="182"/>
      <c r="F11" s="182"/>
      <c r="G11" s="182"/>
      <c r="H11" s="123">
        <f>0.3*'Форма 2'!H79+0.2*'Форма 3'!E9</f>
        <v>0.4900843511657384</v>
      </c>
      <c r="I11" s="179" t="s">
        <v>215</v>
      </c>
      <c r="J11" s="179"/>
      <c r="K11" s="179"/>
    </row>
    <row r="12" spans="1:13" ht="13.5" customHeight="1" x14ac:dyDescent="0.25">
      <c r="A12" s="128"/>
      <c r="B12" s="128"/>
      <c r="C12" s="128"/>
      <c r="D12" s="125"/>
      <c r="E12" s="125"/>
      <c r="F12" s="125"/>
      <c r="G12" s="128"/>
      <c r="H12" s="128"/>
      <c r="I12" s="129"/>
      <c r="J12" s="129"/>
      <c r="K12" s="129"/>
    </row>
    <row r="13" spans="1:13" ht="29.25" customHeight="1" x14ac:dyDescent="0.25">
      <c r="A13" s="173" t="s">
        <v>214</v>
      </c>
      <c r="B13" s="173"/>
      <c r="C13" s="173"/>
      <c r="D13" s="183" t="s">
        <v>205</v>
      </c>
      <c r="E13" s="183"/>
      <c r="F13" s="183"/>
      <c r="G13" s="183"/>
      <c r="H13" s="126">
        <f>0.5*'Форма 1'!F65+0.3*'Форма 2'!H81+0.2*'Форма 3'!E10</f>
        <v>0.87167016402795772</v>
      </c>
      <c r="I13" s="180" t="s">
        <v>207</v>
      </c>
      <c r="J13" s="180"/>
      <c r="K13" s="180"/>
    </row>
    <row r="14" spans="1:13" ht="19.5" customHeight="1" x14ac:dyDescent="0.25">
      <c r="A14" s="121"/>
      <c r="B14" s="121"/>
      <c r="C14" s="121"/>
      <c r="D14" s="128"/>
      <c r="E14" s="128"/>
      <c r="F14" s="128"/>
      <c r="G14" s="128"/>
      <c r="H14" s="128"/>
      <c r="I14" s="128"/>
      <c r="J14" s="128"/>
      <c r="K14" s="128"/>
    </row>
    <row r="15" spans="1:13" ht="48" customHeight="1" x14ac:dyDescent="0.25">
      <c r="A15" s="181" t="s">
        <v>223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16"/>
      <c r="M15" s="116"/>
    </row>
  </sheetData>
  <mergeCells count="21">
    <mergeCell ref="A1:K1"/>
    <mergeCell ref="I3:K3"/>
    <mergeCell ref="I5:K5"/>
    <mergeCell ref="I7:K7"/>
    <mergeCell ref="I9:K9"/>
    <mergeCell ref="A2:E2"/>
    <mergeCell ref="I11:K11"/>
    <mergeCell ref="I13:K13"/>
    <mergeCell ref="A15:K15"/>
    <mergeCell ref="D3:G3"/>
    <mergeCell ref="D5:G5"/>
    <mergeCell ref="D7:G7"/>
    <mergeCell ref="D9:G9"/>
    <mergeCell ref="D11:G11"/>
    <mergeCell ref="D13:G13"/>
    <mergeCell ref="A9:C9"/>
    <mergeCell ref="A11:C11"/>
    <mergeCell ref="A13:C13"/>
    <mergeCell ref="A3:C3"/>
    <mergeCell ref="A5:C5"/>
    <mergeCell ref="A7:C7"/>
  </mergeCells>
  <pageMargins left="0.7" right="0.7" top="0.57999999999999996" bottom="0.52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1</vt:lpstr>
      <vt:lpstr>Форма 2</vt:lpstr>
      <vt:lpstr>Форма 3</vt:lpstr>
      <vt:lpstr>ЭР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2021-03-10T13:09:42Z</dcterms:modified>
</cp:coreProperties>
</file>