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695" activeTab="1"/>
  </bookViews>
  <sheets>
    <sheet name="ПСОНКО_Форма 3" sheetId="1" r:id="rId1"/>
    <sheet name="ПСОНКО_Форма 1_20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<sst xmlns="http://schemas.openxmlformats.org/spreadsheetml/2006/main" count="348" uniqueCount="180">
  <si>
    <t>Форма 3. Сведения о внесенных за период реализации изменениях в муниципальную программу</t>
  </si>
  <si>
    <t>№ п/п</t>
  </si>
  <si>
    <t>Вид правового акта</t>
  </si>
  <si>
    <t>Дата принятия</t>
  </si>
  <si>
    <t>Номер</t>
  </si>
  <si>
    <t>Суть изменений (краткое изложение)</t>
  </si>
  <si>
    <t>Постановление Администрации города Ижевска</t>
  </si>
  <si>
    <t>Утверждение муниципальной программы</t>
  </si>
  <si>
    <t>Приведение в соответствии с решением Городской думы города Ижевска от 19.12.2019г. № 835 «О бюджете муниципального образования «Город Ижевск» на 2020 год и на плановый период 2021 и 2022 годов»</t>
  </si>
  <si>
    <t>Приведение в соответствии с решением Городской думы города Ижевска от 17.12.2020г. № 64 «О бюджете муниципального образования «Город Ижевск» на 2021 год и на плановый период 2022 и 2023 годов»</t>
  </si>
  <si>
    <t>Приведение в соотвествие с решением Городской думы города Ижевска от 16.12.2021 № 208 «О бюджете муниципального образования «Город Ижевск» на 2022 год и на плановый период 2023 и 2024 годов»</t>
  </si>
  <si>
    <t>Приведение в соотвествие с решением Городской думы города Ижевска от 15.12.2022 № 338 «О бюджете муниципального образования «Город Ижевск» на 2023 год и на плановый период 2024 и 2025 годов»</t>
  </si>
  <si>
    <t>Форма 1. Отчет о выполнении программных мероприятий и достигнутых значениях показателей, результатах оценки эффективности реализации муниципальной программы "Поддержка социально ориентированных некоммерческих организаций, осуществляющих деятельность на территории муниципального образования "Город Ижевск" за 2024 год</t>
  </si>
  <si>
    <t>Код аналитической программной классификации</t>
  </si>
  <si>
    <r>
      <rPr>
        <sz val="12"/>
        <color theme="1"/>
        <rFont val="PT Astra Serif"/>
        <charset val="134"/>
      </rPr>
      <t>Наименование подпрограммы, основного мероприятия, мероприятия</t>
    </r>
    <r>
      <rPr>
        <vertAlign val="superscript"/>
        <sz val="12"/>
        <rFont val="PT Astra Serif"/>
        <charset val="134"/>
      </rPr>
      <t>1</t>
    </r>
  </si>
  <si>
    <t>Ответственный исполнитель подпрограммы, основного мероприятия, мероприятия</t>
  </si>
  <si>
    <t>Источник финансирования</t>
  </si>
  <si>
    <t>Расходы, тыс. рублей</t>
  </si>
  <si>
    <t>Неиспользованная экономия бюджетных средств, полученная по итогам проведения конкурентных закупок, тыс. руб.</t>
  </si>
  <si>
    <r>
      <rPr>
        <sz val="12"/>
        <color theme="1"/>
        <rFont val="PT Astra Serif"/>
        <charset val="134"/>
      </rPr>
      <t>Степень соответствия запланированному уровню расходов бюджета</t>
    </r>
    <r>
      <rPr>
        <vertAlign val="superscript"/>
        <sz val="12"/>
        <rFont val="PT Astra Serif"/>
        <charset val="134"/>
      </rPr>
      <t>4</t>
    </r>
    <r>
      <rPr>
        <sz val="12"/>
        <rFont val="PT Astra Serif"/>
        <charset val="134"/>
      </rPr>
      <t xml:space="preserve"> (ССур) (гр.11/(гр.7-гр.12))</t>
    </r>
  </si>
  <si>
    <t>Достижение плановых значений ожидаемых конечных результатов, целевых показателей (индикаторов), ожидаемых непосредственных результатов</t>
  </si>
  <si>
    <r>
      <rPr>
        <sz val="12"/>
        <color theme="1"/>
        <rFont val="PT Astra Serif"/>
        <charset val="134"/>
      </rPr>
      <t>Выполнено/не выполнено/не учитывается. Причины невыполнения (недостижения)</t>
    </r>
    <r>
      <rPr>
        <vertAlign val="superscript"/>
        <sz val="12"/>
        <rFont val="PT Astra Serif"/>
        <charset val="134"/>
      </rPr>
      <t>8</t>
    </r>
  </si>
  <si>
    <t>МП</t>
  </si>
  <si>
    <t>Пп</t>
  </si>
  <si>
    <t>ОМ М</t>
  </si>
  <si>
    <r>
      <rPr>
        <sz val="12"/>
        <color theme="1"/>
        <rFont val="PT Astra Serif"/>
        <charset val="134"/>
      </rPr>
      <t>план</t>
    </r>
    <r>
      <rPr>
        <vertAlign val="superscript"/>
        <sz val="12"/>
        <rFont val="PT Astra Serif"/>
        <charset val="134"/>
      </rPr>
      <t>2</t>
    </r>
  </si>
  <si>
    <t>кассовое исполнение на конец отчетного периода</t>
  </si>
  <si>
    <t>кредиторская задолженность за отчетный период</t>
  </si>
  <si>
    <r>
      <rPr>
        <sz val="12"/>
        <color theme="1"/>
        <rFont val="PT Astra Serif"/>
        <charset val="134"/>
      </rPr>
      <t>факт</t>
    </r>
    <r>
      <rPr>
        <vertAlign val="superscript"/>
        <sz val="12"/>
        <rFont val="PT Astra Serif"/>
        <charset val="134"/>
      </rPr>
      <t>3</t>
    </r>
    <r>
      <rPr>
        <sz val="12"/>
        <rFont val="PT Astra Serif"/>
        <charset val="134"/>
      </rPr>
      <t xml:space="preserve"> (гр.8-гр.9+гр.10+иные источники)</t>
    </r>
  </si>
  <si>
    <t>Наименование ожидаемых конечных результатов, целевых показателей (индикаторов), ожидаемых непосредственных результатов</t>
  </si>
  <si>
    <t>ед. изм.</t>
  </si>
  <si>
    <r>
      <rPr>
        <sz val="12"/>
        <color theme="1"/>
        <rFont val="PT Astra Serif"/>
        <charset val="134"/>
      </rPr>
      <t>план (ЗПп)</t>
    </r>
    <r>
      <rPr>
        <vertAlign val="superscript"/>
        <sz val="12"/>
        <rFont val="PT Astra Serif"/>
        <charset val="134"/>
      </rPr>
      <t>5</t>
    </r>
  </si>
  <si>
    <t>факт (ЗПф)</t>
  </si>
  <si>
    <r>
      <rPr>
        <sz val="12"/>
        <color theme="1"/>
        <rFont val="PT Astra Serif"/>
        <charset val="134"/>
      </rPr>
      <t>степень достижения плановых значений ожидаемых конечных результатов, целевых показателей (индикаторов) (СДпз)</t>
    </r>
    <r>
      <rPr>
        <vertAlign val="superscript"/>
        <sz val="12"/>
        <rFont val="PT Astra Serif"/>
        <charset val="134"/>
      </rPr>
      <t>6</t>
    </r>
  </si>
  <si>
    <r>
      <rPr>
        <sz val="12"/>
        <color theme="1"/>
        <rFont val="PT Astra Serif"/>
        <charset val="134"/>
      </rPr>
      <t>степень достижения плановых значений ожидаемых непосредственных результатов (СДонр)</t>
    </r>
    <r>
      <rPr>
        <vertAlign val="superscript"/>
        <sz val="12"/>
        <rFont val="PT Astra Serif"/>
        <charset val="134"/>
      </rPr>
      <t>7</t>
    </r>
  </si>
  <si>
    <t>всего</t>
  </si>
  <si>
    <t>в т.ч. кредиторская задолженность прошлых отчетных периодов</t>
  </si>
  <si>
    <t>с тенденцией увеличения значений</t>
  </si>
  <si>
    <t>с тенденцией снижения значений</t>
  </si>
  <si>
    <t>00 00000</t>
  </si>
  <si>
    <t>Цель программы: Вовлечение социально ориентированных некоммерческих   организаций (далее - СО НКО) в решение задач социально-экономического развития муниципального образования «Город Ижевск»</t>
  </si>
  <si>
    <t>1.Увеличение доли некоммерческих организаций, участвующих в решении социальных и общественно значимых вопросов от общего числа зарегистрированных СО НКО в городе Ижевске</t>
  </si>
  <si>
    <t>%</t>
  </si>
  <si>
    <t>х</t>
  </si>
  <si>
    <t>2.Увеличение доли жителей, принявших участие в мероприятиях СО НКО и получивших социальные услуги СО НКО от численности населения города Ижевска</t>
  </si>
  <si>
    <t>Задача 1 программы:  Развитие механизмов участия СО НКО и ТОС в решении вопросов местного значения, в том числе - в решении задач социально-экономического развития города Ижевска</t>
  </si>
  <si>
    <t>Доля представителей СО НКО в составе совещательных и консультативных советов при органах местного самоуправления, муниципальных учреждениях города Ижевска от общего числа членов указанных органов</t>
  </si>
  <si>
    <t>Отношение собственных и привлеченных средств СО НКО на реализацию проектов и программ в рамках Конкурса к общей сумме, выделенной из бюджета муниципального образования «Город Ижевск»</t>
  </si>
  <si>
    <t>01 00000</t>
  </si>
  <si>
    <t>Основное мероприятие 1.Вовлечение СО НКО, ТОС к общественному обсуждению проектов муниципальных правовых актов</t>
  </si>
  <si>
    <t>01 00001</t>
  </si>
  <si>
    <t>Проведение общественного обсуждения проектов муниципальных правовых актов</t>
  </si>
  <si>
    <t>УСП и ДС, ОПИ</t>
  </si>
  <si>
    <t>Без финанси-рования</t>
  </si>
  <si>
    <t>Количество муниципальных правовых актов, прошедших общественное обсуждение в Общественной палате города Ижевска</t>
  </si>
  <si>
    <t>шт.</t>
  </si>
  <si>
    <t>Для  общественного обсуждения  в Общественную палату города Ижевска поступили  2 проекта муниципальных нормативных актов</t>
  </si>
  <si>
    <t>01 00002</t>
  </si>
  <si>
    <t>Организация деятельности Общественной палаты города Ижевска</t>
  </si>
  <si>
    <t>УСП и ДС</t>
  </si>
  <si>
    <t>Количество мероприятий, проведенных Общественной палатой города Ижевска</t>
  </si>
  <si>
    <t>02 00000</t>
  </si>
  <si>
    <t>Основное мероприятие 2. Участие представителей СО НКО и ТОС в информационных мероприятиях (встречах, круглых столах, конференциях, семинарах),проводимых органами местного самоуправления муниципального образования «Город Ижевск»</t>
  </si>
  <si>
    <t>02 00001</t>
  </si>
  <si>
    <t>Проведение информационных мероприятий (встреч, круглых столов) с участием лидеров СО НКО, ТОС и представителей органов местного самоуправления</t>
  </si>
  <si>
    <t>УСП и ДС, АИР, АЛР, АОР, АПР, АУР, УБиООС, УО, УКиТ, УФКСиМП, ГУАиГ</t>
  </si>
  <si>
    <t>Количество работников и добровольцев СО НКО, принявших участие в конференциях и семинарах, организованных органами местного самоуправления муниципального образования «Город Ижевск»</t>
  </si>
  <si>
    <t xml:space="preserve">Ед. </t>
  </si>
  <si>
    <t>02 00002</t>
  </si>
  <si>
    <t>Проведение муниципального форума некоммерческих организаций</t>
  </si>
  <si>
    <t>УСП и ДС, ОПИ, СО НКО</t>
  </si>
  <si>
    <t>Бюджет муниципального образования «Город Ижевск»</t>
  </si>
  <si>
    <t xml:space="preserve">Количество НКО, представители которых приняли участие в муниципальном форуме </t>
  </si>
  <si>
    <t>Ед.</t>
  </si>
  <si>
    <t>Не учитывается. ПАГ от 27.12.2013 № 1648.</t>
  </si>
  <si>
    <t>02 00003</t>
  </si>
  <si>
    <t>Проведение ярмарки НКО</t>
  </si>
  <si>
    <t>Количество граждан, принявших участие в ярмарке НКО</t>
  </si>
  <si>
    <t>В 2024 году ярмарка НКО не организовывалась  в связи с отсутствием финансирования.</t>
  </si>
  <si>
    <t>02 00004</t>
  </si>
  <si>
    <t>Проведение обучающих семинаров для представителей СО НКО</t>
  </si>
  <si>
    <t>Количество представителей НКО, повысивших компетенцию</t>
  </si>
  <si>
    <t>02 00005</t>
  </si>
  <si>
    <t>Привлечение СО НКО и активных объединений граждан к организации общегородских праздничных мероприятий, национальных праздников</t>
  </si>
  <si>
    <t>УКиТ, СО НКО</t>
  </si>
  <si>
    <t>Без финансирования</t>
  </si>
  <si>
    <t xml:space="preserve">Количество СО НКО и активных объединений граждан, принявших участие в организации общегородских праздничных мероприятий, национальных праздников </t>
  </si>
  <si>
    <t>02 00006</t>
  </si>
  <si>
    <t>Привлечение СО НКО к организации просветительских мероприятий, рейдов по предупреждению происшествий на водных объектах города</t>
  </si>
  <si>
    <t>УГЗ, СО НКО</t>
  </si>
  <si>
    <t>Увеличение количества мероприятий с участием представителей СО НКО</t>
  </si>
  <si>
    <t>02 00007</t>
  </si>
  <si>
    <t>Привлечение НКО к участию в социально значимых и благо-творительных городских акциях, направленных на поддержку семей с детьми</t>
  </si>
  <si>
    <t>Количество СО НКО, принявших участие в социально значимых и благотворительных городских акциях, нап-равленных на поддержку семей с детьми</t>
  </si>
  <si>
    <t>300000</t>
  </si>
  <si>
    <t>Основное мероприятие 3. Развитие системы ТОС</t>
  </si>
  <si>
    <t xml:space="preserve">Создание Ассоциации ТОС муници-пального образования «Город Ижевск» </t>
  </si>
  <si>
    <t>Количество ТОСов, осуществляющих деятельность на территории муниципального образования «Город Ижевск»</t>
  </si>
  <si>
    <t xml:space="preserve">В связи с низкой информированностью населения о форме организации граждан, сложностью организации ТОС. </t>
  </si>
  <si>
    <t>03 00002</t>
  </si>
  <si>
    <t>Проведение семинаров для представителей ТОС и желающих организовать ТОС</t>
  </si>
  <si>
    <t xml:space="preserve">УСП и ДС, УЖКХ, УБ и ООС, ГУАиГ, НКО (по согласованию) </t>
  </si>
  <si>
    <t>Количество ТОСов, принявших участие в реализации проекта «Инициативное бюджетирование»</t>
  </si>
  <si>
    <t>Участие тв конкурсе "Инициативное бюджетирование" носит заявительный характер. Нормативно-правовя база не предусматривает префернций ТОС для участия в проекте "Инициативное бюджетирование".</t>
  </si>
  <si>
    <t>04 00000</t>
  </si>
  <si>
    <t>Основное мероприятие 4. Поощрение и поддержка инициатив СО НКО и ТОС</t>
  </si>
  <si>
    <t>04 69999</t>
  </si>
  <si>
    <t>Городские конкурсы социально значимых проектов и программ СО НКО и ТОС</t>
  </si>
  <si>
    <t>Количество СО НКО, получивших поддержку из бюджета муниципального образования «Город Ижевск» в рамках программы</t>
  </si>
  <si>
    <t>Участие в городском конкурсе носит заявительный характер, а также недостаточное финансирование.</t>
  </si>
  <si>
    <t>04 00001</t>
  </si>
  <si>
    <t>Конкурс инициатив и достижений СО НКО</t>
  </si>
  <si>
    <t>Увеличение количества, выявленных, поощренных и наиболее эффективных, ярких, инновационных инициатив СО НКО в решении социально-экономических задач</t>
  </si>
  <si>
    <t xml:space="preserve"> Недостаточное финансирование, низкая активность НКО.</t>
  </si>
  <si>
    <t>05 00000</t>
  </si>
  <si>
    <t>Основное мероприятие 5. Информационная, методическая и организационная поддержка СО НКО, ТОС</t>
  </si>
  <si>
    <t>05 00001</t>
  </si>
  <si>
    <t>Размещение информации о деятельности СО НКО, ТОС на официальном интернет-сайте муниципаль-ного образования «Город Ижевск», в СМИ</t>
  </si>
  <si>
    <t>УСП и ДС, ИАУ, ОПИ</t>
  </si>
  <si>
    <t>Количество публикаций, информации о деятельности СО НКО, благотворительной деятельности и добровольчестве, размещенных на официальном интернетсайте муниципального образования «Город Ижевск», в СМИ</t>
  </si>
  <si>
    <t>05 00002</t>
  </si>
  <si>
    <t>Организация содействия в размещении социальной рекламы СО НКО на территории муниципального образования «Город Ижевск»</t>
  </si>
  <si>
    <t>УИОиЗР, СО НКО</t>
  </si>
  <si>
    <t>Количество размещенных сообщений социальной рекламы СО НКО и ТОС</t>
  </si>
  <si>
    <t>05 00003</t>
  </si>
  <si>
    <t>Подготовка печатной продукции и стендов для участия в специализи-рованных выставках, форумах СО НКО и ТОС</t>
  </si>
  <si>
    <t>Количество СО НКО, проинформировавших о своих услугах граждан посредствам печатной продукции и стендов на специализированных выставках, форумах СО НКО и ТОС</t>
  </si>
  <si>
    <t>Организация работы центра правового информирования населения</t>
  </si>
  <si>
    <t>УКиТ, МБУ «Централизованная библиотечная система г. Ижевска»</t>
  </si>
  <si>
    <t>Количество представителей  СО НКО, воспользовавшихся правовыми электронными ресурсами – справочными правовыми системами</t>
  </si>
  <si>
    <t>Чел.</t>
  </si>
  <si>
    <t>Задача 2 программы:  Создание равных условий доступа СО НКО, осуществляющих деятельность в социальной сфере, к предоставлению услуг населению</t>
  </si>
  <si>
    <t>Доля СО НКО, включенных в реестр поставщиков социальных услуг Удмуртской Республики, от общего количества поставщиков социальных услуг, зарегистрированных в городе Ижевске</t>
  </si>
  <si>
    <t>06 00000</t>
  </si>
  <si>
    <t>Основное мероприятие 6. Создание условий увеличения объемов, расширения ассортимента и повышение качества социальных услуг, предоставляемых СО НКО, включая расширение масштабов инновационных проектов в социальной сфере</t>
  </si>
  <si>
    <t>06 00001</t>
  </si>
  <si>
    <t>Формирование реестра услуг, передаваемых на аутсорсинг СО НКО из числа муниципальных услуг и услуг, предоставляемых муниципальными учреждениями по заданию</t>
  </si>
  <si>
    <t>Количество услуг в социальной сфере, которые могут быть переданы на аутсорсинг СО НКО</t>
  </si>
  <si>
    <t>06 00002</t>
  </si>
  <si>
    <t>Проведение опросов по вопросам деятельности и развития СО НКО</t>
  </si>
  <si>
    <t>Количество СО НКО, принявших участие в опросах</t>
  </si>
  <si>
    <t>Шт.</t>
  </si>
  <si>
    <t>Низкая активность</t>
  </si>
  <si>
    <t>06 00003</t>
  </si>
  <si>
    <t>Организация мониторинга и анализа финансовых, экономических, социальных и иных показателей деятельности СО НКО</t>
  </si>
  <si>
    <t>Сумма собственных и привлеченных средств СО НКО на реализацию проектов и программ в рамках городских конкурсов социально значимых проектов и программ СО НКО И ТОС</t>
  </si>
  <si>
    <t>Тыс. Руб.</t>
  </si>
  <si>
    <t>Участие в городском конкурсе носит заявительный характер</t>
  </si>
  <si>
    <t>07 00000</t>
  </si>
  <si>
    <t xml:space="preserve">Основное мероприятие 7. Имущественная поддержка </t>
  </si>
  <si>
    <t>07 00001</t>
  </si>
  <si>
    <t xml:space="preserve">Предоставление имущества муниципального образования "Город Ижевск" в безвозмездное пользование или на условиях аренды в соответствии с Порядком предоставления имущества муниципального образования "Город Ижевск" социально ориентированным некоммерческим организациям во владение и (или) в пользование на долгосрочной основе </t>
  </si>
  <si>
    <t>УИОиЗР</t>
  </si>
  <si>
    <t xml:space="preserve">Количество помещений, переданных СОНКО для осуществления видов деятельности, предусмотренных пунктами 1 и 2 статьи 31.1 Федерального закона от 12.01.1996 N 7-ФЗ "О некоммерческих организациях"
</t>
  </si>
  <si>
    <t>08 00000</t>
  </si>
  <si>
    <t>Основное мероприятие 8. Содействие развитию социального предпринимательства</t>
  </si>
  <si>
    <t>08 00001</t>
  </si>
  <si>
    <t>Информирование СО НКО о проведении дистанционных курсов по проектной деятельности и подготовке к участию в конкурсах регионального и федерального уровня, в том числе в конкурсах фонда «Наше будущее», об успешных практиках социального предпринимательства</t>
  </si>
  <si>
    <t xml:space="preserve">Количество информационных сообщений о проведении дистанционных курсов по проектной деятельности и подготовке к участию в конкурсах регионального и федерального уровня, в том числе в конкурсах фонда «Наше будущее», об успешных практиках социального предпринимательства, направленных СО НКО и ТОС </t>
  </si>
  <si>
    <t>08 00002</t>
  </si>
  <si>
    <t>Организация обучающих семинаров по подготовке бизнес-планов и инвестиционных проектов для желающих заниматься социальным предпринимательством</t>
  </si>
  <si>
    <t>Количество представителей СО НКО, СМП, активных граждан, принявших участие в семинарах по подготовке бизнес-планов и инвестиционных проектов для желающих заниматься социальным предпринимательством</t>
  </si>
  <si>
    <t>отсутствие финансирования</t>
  </si>
  <si>
    <t>Итого по программе</t>
  </si>
  <si>
    <t>Всего</t>
  </si>
  <si>
    <t>Итого по программе ΣСДпз</t>
  </si>
  <si>
    <t>бюджет муниципального образования "Город Ижевск"</t>
  </si>
  <si>
    <t>Число ожидаемых конечных результатов, целевых показателей (индикаторов) программы (N)</t>
  </si>
  <si>
    <t>в том числе:</t>
  </si>
  <si>
    <t>Степень достижения плановых значений ожидаемых конечных результатов, целевых показателей (индикаторов) программы СДм/п=ΣСДпз/N</t>
  </si>
  <si>
    <t>- собственные средства бюджета муниципального образования "Город Ижевск"</t>
  </si>
  <si>
    <t>- субсидии из бюджета Российской Федерации</t>
  </si>
  <si>
    <t>- субсидии из бюджета Удмуртской Республики</t>
  </si>
  <si>
    <t>Итого по программе ΣСдонр</t>
  </si>
  <si>
    <t>- субвенции из бюджета Удмуртской Республики</t>
  </si>
  <si>
    <t>Общее количество мероприятий программы, запланированных к реализации в отчетном году (М)</t>
  </si>
  <si>
    <t>иные источники</t>
  </si>
  <si>
    <t>Степень реализации мероприятий программы СРм=ΣСДонр/М</t>
  </si>
  <si>
    <t>Эффективность реализации муниципальной программы ЭР = 0,5 x СДм/п + 0,3 x СРм+ 0,2 x Ссур</t>
  </si>
  <si>
    <r>
      <rPr>
        <b/>
        <sz val="12"/>
        <rFont val="PT Astra Serif"/>
        <charset val="134"/>
      </rPr>
      <t>Уровень эффективности муниципальной программы</t>
    </r>
    <r>
      <rPr>
        <b/>
        <vertAlign val="superscript"/>
        <sz val="12"/>
        <rFont val="PT Astra Serif"/>
        <charset val="134"/>
      </rPr>
      <t>8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</si>
</sst>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_-* #\ ##0.00_р_._-;\-* #\ ##0.00_р_._-;_-* &quot;-&quot;??_р_._-;_-@_-"/>
    <numFmt numFmtId="182" formatCode="0.000"/>
    <numFmt numFmtId="183" formatCode="dd\.mm\.yyyy"/>
  </numFmts>
  <fonts count="33">
    <font>
      <sz val="11"/>
      <color theme="1"/>
      <name val="Calibri"/>
      <charset val="134"/>
      <scheme val="minor"/>
    </font>
    <font>
      <b/>
      <sz val="12"/>
      <name val="PT Astra Serif"/>
      <charset val="134"/>
    </font>
    <font>
      <sz val="12"/>
      <color theme="1"/>
      <name val="PT Astra Serif"/>
      <charset val="134"/>
    </font>
    <font>
      <sz val="12"/>
      <name val="PT Astra Serif"/>
      <charset val="134"/>
    </font>
    <font>
      <b/>
      <sz val="12"/>
      <color theme="1"/>
      <name val="PT Astra Serif"/>
      <charset val="134"/>
    </font>
    <font>
      <sz val="12"/>
      <color theme="1"/>
      <name val="Calibri"/>
      <charset val="134"/>
      <scheme val="minor"/>
    </font>
    <font>
      <sz val="11"/>
      <color theme="1"/>
      <name val="PT Astra Serif"/>
      <charset val="134"/>
    </font>
    <font>
      <sz val="12"/>
      <color indexed="2"/>
      <name val="PT Astra Serif"/>
      <charset val="134"/>
    </font>
    <font>
      <sz val="11"/>
      <color theme="1"/>
      <name val="Arial"/>
      <charset val="134"/>
    </font>
    <font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 Cyr"/>
      <charset val="134"/>
    </font>
    <font>
      <b/>
      <sz val="10"/>
      <name val="Arial CYR"/>
      <charset val="134"/>
    </font>
    <font>
      <vertAlign val="superscript"/>
      <sz val="12"/>
      <name val="PT Astra Serif"/>
      <charset val="134"/>
    </font>
    <font>
      <b/>
      <vertAlign val="superscript"/>
      <sz val="12"/>
      <name val="PT Astra Serif"/>
      <charset val="134"/>
    </font>
  </fonts>
  <fills count="42">
    <fill>
      <patternFill patternType="none"/>
    </fill>
    <fill>
      <patternFill patternType="gray125"/>
    </fill>
    <fill>
      <patternFill patternType="solid">
        <fgColor theme="6" tint="0.799981688894314"/>
        <bgColor theme="6" tint="0.799981688894314"/>
      </patternFill>
    </fill>
    <fill>
      <patternFill patternType="solid">
        <fgColor theme="9" tint="0.799981688894314"/>
        <bgColor theme="9" tint="0.799981688894314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indexed="65"/>
        <bgColor indexed="64"/>
      </patternFill>
    </fill>
    <fill>
      <patternFill patternType="solid">
        <fgColor theme="8" tint="0.799981688894314"/>
        <bgColor theme="8" tint="0.799981688894314"/>
      </patternFill>
    </fill>
    <fill>
      <patternFill patternType="solid">
        <fgColor theme="8" tint="0.799981688894314"/>
        <bgColor theme="0"/>
      </patternFill>
    </fill>
    <fill>
      <patternFill patternType="solid">
        <fgColor indexed="5"/>
        <bgColor indexed="5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27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1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1" borderId="18" applyNumberFormat="0" applyAlignment="0" applyProtection="0">
      <alignment vertical="center"/>
    </xf>
    <xf numFmtId="0" fontId="19" fillId="12" borderId="19" applyNumberFormat="0" applyAlignment="0" applyProtection="0">
      <alignment vertical="center"/>
    </xf>
    <xf numFmtId="0" fontId="20" fillId="12" borderId="18" applyNumberFormat="0" applyAlignment="0" applyProtection="0">
      <alignment vertical="center"/>
    </xf>
    <xf numFmtId="0" fontId="21" fillId="13" borderId="20" applyNumberFormat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1" fontId="29" fillId="0" borderId="10">
      <alignment horizontal="center" vertical="top" shrinkToFit="1"/>
    </xf>
    <xf numFmtId="1" fontId="29" fillId="0" borderId="10">
      <alignment horizontal="center" vertical="top" shrinkToFit="1"/>
    </xf>
    <xf numFmtId="0" fontId="30" fillId="0" borderId="10">
      <alignment vertical="top" wrapText="1"/>
    </xf>
    <xf numFmtId="1" fontId="29" fillId="0" borderId="10">
      <alignment horizontal="center" vertical="top" shrinkToFit="1"/>
    </xf>
    <xf numFmtId="180" fontId="30" fillId="41" borderId="10">
      <alignment horizontal="right" vertical="top" shrinkToFit="1"/>
    </xf>
    <xf numFmtId="0" fontId="30" fillId="0" borderId="10">
      <alignment vertical="top" wrapText="1"/>
    </xf>
    <xf numFmtId="0" fontId="30" fillId="0" borderId="10">
      <alignment vertical="top" wrapText="1"/>
    </xf>
    <xf numFmtId="180" fontId="30" fillId="41" borderId="10">
      <alignment horizontal="right" vertical="top" shrinkToFi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81" fontId="0" fillId="0" borderId="0" applyFont="0" applyFill="0" applyBorder="0" applyProtection="0"/>
  </cellStyleXfs>
  <cellXfs count="134">
    <xf numFmtId="0" fontId="0" fillId="0" borderId="0" xfId="0"/>
    <xf numFmtId="49" fontId="0" fillId="0" borderId="0" xfId="0" applyNumberFormat="1"/>
    <xf numFmtId="0" fontId="1" fillId="0" borderId="0" xfId="57" applyFont="1" applyAlignment="1">
      <alignment horizontal="center" wrapText="1"/>
    </xf>
    <xf numFmtId="49" fontId="2" fillId="0" borderId="0" xfId="0" applyNumberFormat="1" applyFont="1"/>
    <xf numFmtId="0" fontId="2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/>
    <xf numFmtId="49" fontId="3" fillId="0" borderId="3" xfId="0" applyNumberFormat="1" applyFont="1" applyBorder="1"/>
    <xf numFmtId="49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3" fillId="0" borderId="6" xfId="0" applyNumberFormat="1" applyFont="1" applyBorder="1"/>
    <xf numFmtId="0" fontId="3" fillId="0" borderId="6" xfId="0" applyFont="1" applyBorder="1"/>
    <xf numFmtId="0" fontId="3" fillId="0" borderId="7" xfId="0" applyFont="1" applyBorder="1"/>
    <xf numFmtId="49" fontId="2" fillId="0" borderId="8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/>
    <xf numFmtId="0" fontId="3" fillId="0" borderId="8" xfId="0" applyFont="1" applyBorder="1"/>
    <xf numFmtId="0" fontId="3" fillId="0" borderId="9" xfId="0" applyFont="1" applyBorder="1"/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justify" vertical="top" wrapText="1"/>
    </xf>
    <xf numFmtId="49" fontId="3" fillId="2" borderId="6" xfId="0" applyNumberFormat="1" applyFont="1" applyFill="1" applyBorder="1" applyAlignment="1">
      <alignment horizontal="center" vertical="top" wrapText="1"/>
    </xf>
    <xf numFmtId="182" fontId="3" fillId="2" borderId="5" xfId="0" applyNumberFormat="1" applyFont="1" applyFill="1" applyBorder="1" applyAlignment="1">
      <alignment horizontal="left" vertical="top" wrapText="1"/>
    </xf>
    <xf numFmtId="182" fontId="3" fillId="2" borderId="11" xfId="0" applyNumberFormat="1" applyFont="1" applyFill="1" applyBorder="1" applyAlignment="1">
      <alignment horizontal="left" vertical="top" wrapText="1"/>
    </xf>
    <xf numFmtId="49" fontId="3" fillId="2" borderId="8" xfId="0" applyNumberFormat="1" applyFont="1" applyFill="1" applyBorder="1" applyAlignment="1">
      <alignment horizontal="center" vertical="top" wrapText="1"/>
    </xf>
    <xf numFmtId="182" fontId="3" fillId="2" borderId="9" xfId="0" applyNumberFormat="1" applyFont="1" applyFill="1" applyBorder="1" applyAlignment="1">
      <alignment horizontal="left" vertical="top" wrapText="1"/>
    </xf>
    <xf numFmtId="182" fontId="3" fillId="2" borderId="12" xfId="0" applyNumberFormat="1" applyFont="1" applyFill="1" applyBorder="1" applyAlignment="1">
      <alignment horizontal="left" vertical="top" wrapText="1"/>
    </xf>
    <xf numFmtId="49" fontId="3" fillId="0" borderId="10" xfId="0" applyNumberFormat="1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49" fontId="3" fillId="3" borderId="10" xfId="0" applyNumberFormat="1" applyFont="1" applyFill="1" applyBorder="1" applyAlignment="1">
      <alignment horizontal="center" vertical="top" wrapText="1"/>
    </xf>
    <xf numFmtId="49" fontId="3" fillId="3" borderId="10" xfId="0" applyNumberFormat="1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>
      <alignment vertical="top" wrapText="1"/>
    </xf>
    <xf numFmtId="0" fontId="3" fillId="3" borderId="10" xfId="0" applyFont="1" applyFill="1" applyBorder="1" applyAlignment="1">
      <alignment horizontal="center" vertical="top" wrapText="1"/>
    </xf>
    <xf numFmtId="2" fontId="3" fillId="3" borderId="10" xfId="0" applyNumberFormat="1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vertical="top" wrapText="1"/>
    </xf>
    <xf numFmtId="0" fontId="3" fillId="3" borderId="8" xfId="0" applyFont="1" applyFill="1" applyBorder="1" applyAlignment="1">
      <alignment horizontal="center" vertical="top" wrapText="1"/>
    </xf>
    <xf numFmtId="2" fontId="3" fillId="3" borderId="8" xfId="0" applyNumberFormat="1" applyFont="1" applyFill="1" applyBorder="1" applyAlignment="1">
      <alignment horizontal="center" vertical="top" wrapText="1"/>
    </xf>
    <xf numFmtId="0" fontId="3" fillId="4" borderId="10" xfId="0" applyFont="1" applyFill="1" applyBorder="1" applyAlignment="1" applyProtection="1">
      <alignment horizontal="center" vertical="top" wrapText="1"/>
      <protection locked="0"/>
    </xf>
    <xf numFmtId="49" fontId="3" fillId="0" borderId="10" xfId="0" applyNumberFormat="1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49" fontId="3" fillId="3" borderId="4" xfId="0" applyNumberFormat="1" applyFont="1" applyFill="1" applyBorder="1" applyAlignment="1">
      <alignment horizontal="center" vertical="top" wrapText="1"/>
    </xf>
    <xf numFmtId="49" fontId="3" fillId="3" borderId="4" xfId="0" applyNumberFormat="1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>
      <alignment horizontal="center" vertical="top" wrapText="1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49" fontId="3" fillId="3" borderId="10" xfId="0" applyNumberFormat="1" applyFont="1" applyFill="1" applyBorder="1" applyAlignment="1">
      <alignment horizontal="right" vertical="top" wrapText="1"/>
    </xf>
    <xf numFmtId="49" fontId="3" fillId="2" borderId="10" xfId="0" applyNumberFormat="1" applyFont="1" applyFill="1" applyBorder="1" applyAlignment="1">
      <alignment horizontal="center" vertical="top" wrapText="1"/>
    </xf>
    <xf numFmtId="49" fontId="3" fillId="2" borderId="10" xfId="0" applyNumberFormat="1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3" fillId="0" borderId="10" xfId="0" applyFont="1" applyBorder="1" applyAlignment="1">
      <alignment wrapText="1"/>
    </xf>
    <xf numFmtId="2" fontId="4" fillId="5" borderId="10" xfId="0" applyNumberFormat="1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2" fontId="2" fillId="0" borderId="10" xfId="0" applyNumberFormat="1" applyFont="1" applyBorder="1" applyAlignment="1" applyProtection="1">
      <alignment vertical="top" wrapText="1"/>
    </xf>
    <xf numFmtId="0" fontId="2" fillId="0" borderId="10" xfId="0" applyFont="1" applyBorder="1" applyAlignment="1" applyProtection="1">
      <alignment vertical="top" wrapText="1"/>
    </xf>
    <xf numFmtId="0" fontId="3" fillId="0" borderId="10" xfId="0" applyFont="1" applyBorder="1" applyAlignment="1">
      <alignment vertical="top" wrapText="1"/>
    </xf>
    <xf numFmtId="49" fontId="5" fillId="0" borderId="0" xfId="0" applyNumberFormat="1" applyFont="1"/>
    <xf numFmtId="0" fontId="5" fillId="0" borderId="0" xfId="0" applyFont="1"/>
    <xf numFmtId="0" fontId="3" fillId="0" borderId="3" xfId="0" applyFont="1" applyBorder="1"/>
    <xf numFmtId="0" fontId="3" fillId="0" borderId="2" xfId="0" applyFont="1" applyBorder="1"/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top" wrapText="1"/>
    </xf>
    <xf numFmtId="182" fontId="3" fillId="2" borderId="13" xfId="0" applyNumberFormat="1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center" vertical="top" wrapText="1"/>
    </xf>
    <xf numFmtId="182" fontId="3" fillId="2" borderId="14" xfId="0" applyNumberFormat="1" applyFont="1" applyFill="1" applyBorder="1" applyAlignment="1">
      <alignment horizontal="left" vertical="top" wrapText="1"/>
    </xf>
    <xf numFmtId="182" fontId="3" fillId="3" borderId="10" xfId="59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top" wrapText="1"/>
    </xf>
    <xf numFmtId="182" fontId="3" fillId="3" borderId="8" xfId="59" applyNumberFormat="1" applyFont="1" applyFill="1" applyBorder="1" applyAlignment="1">
      <alignment horizontal="center" vertical="center"/>
    </xf>
    <xf numFmtId="182" fontId="3" fillId="3" borderId="4" xfId="59" applyNumberFormat="1" applyFont="1" applyFill="1" applyBorder="1" applyAlignment="1">
      <alignment horizontal="center" vertical="center"/>
    </xf>
    <xf numFmtId="2" fontId="3" fillId="3" borderId="4" xfId="0" applyNumberFormat="1" applyFont="1" applyFill="1" applyBorder="1" applyAlignment="1">
      <alignment horizontal="center" vertical="top" wrapText="1"/>
    </xf>
    <xf numFmtId="0" fontId="3" fillId="6" borderId="10" xfId="0" applyFont="1" applyFill="1" applyBorder="1" applyAlignment="1">
      <alignment horizontal="center" vertical="top" wrapText="1"/>
    </xf>
    <xf numFmtId="182" fontId="1" fillId="5" borderId="10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0" borderId="10" xfId="0" applyFont="1" applyBorder="1" applyAlignment="1" applyProtection="1">
      <alignment horizontal="center" vertical="top" wrapText="1"/>
    </xf>
    <xf numFmtId="0" fontId="3" fillId="2" borderId="5" xfId="0" applyFont="1" applyFill="1" applyBorder="1" applyAlignment="1">
      <alignment vertical="top" wrapText="1"/>
    </xf>
    <xf numFmtId="0" fontId="3" fillId="2" borderId="11" xfId="0" applyFont="1" applyFill="1" applyBorder="1" applyAlignment="1">
      <alignment vertical="top" wrapText="1"/>
    </xf>
    <xf numFmtId="0" fontId="4" fillId="3" borderId="10" xfId="0" applyFont="1" applyFill="1" applyBorder="1" applyAlignment="1">
      <alignment vertical="top" wrapText="1"/>
    </xf>
    <xf numFmtId="0" fontId="1" fillId="7" borderId="10" xfId="0" applyFont="1" applyFill="1" applyBorder="1" applyAlignment="1">
      <alignment vertical="top" wrapText="1"/>
    </xf>
    <xf numFmtId="0" fontId="6" fillId="0" borderId="0" xfId="0" applyFont="1"/>
    <xf numFmtId="0" fontId="2" fillId="0" borderId="10" xfId="0" applyFont="1" applyBorder="1" applyAlignment="1">
      <alignment vertical="center" wrapText="1"/>
    </xf>
    <xf numFmtId="182" fontId="3" fillId="2" borderId="4" xfId="57" applyNumberFormat="1" applyFont="1" applyFill="1" applyBorder="1" applyAlignment="1">
      <alignment horizontal="center" vertical="top" wrapText="1"/>
    </xf>
    <xf numFmtId="182" fontId="3" fillId="2" borderId="10" xfId="0" applyNumberFormat="1" applyFont="1" applyFill="1" applyBorder="1" applyAlignment="1">
      <alignment horizontal="center" vertical="top" wrapText="1"/>
    </xf>
    <xf numFmtId="2" fontId="2" fillId="0" borderId="1" xfId="59" applyNumberFormat="1" applyFont="1" applyBorder="1" applyAlignment="1" applyProtection="1">
      <alignment horizontal="left" vertical="center"/>
    </xf>
    <xf numFmtId="0" fontId="2" fillId="0" borderId="3" xfId="0" applyFont="1" applyBorder="1" applyProtection="1"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182" fontId="3" fillId="3" borderId="10" xfId="0" applyNumberFormat="1" applyFont="1" applyFill="1" applyBorder="1" applyAlignment="1">
      <alignment horizontal="center" vertical="top" wrapText="1"/>
    </xf>
    <xf numFmtId="182" fontId="3" fillId="3" borderId="10" xfId="57" applyNumberFormat="1" applyFont="1" applyFill="1" applyBorder="1" applyAlignment="1">
      <alignment horizontal="center" vertical="top" wrapText="1"/>
    </xf>
    <xf numFmtId="0" fontId="3" fillId="0" borderId="3" xfId="0" applyFont="1" applyBorder="1" applyAlignment="1" applyProtection="1">
      <alignment vertical="top" wrapText="1"/>
      <protection locked="0"/>
    </xf>
    <xf numFmtId="0" fontId="7" fillId="0" borderId="3" xfId="0" applyFont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182" fontId="3" fillId="3" borderId="8" xfId="0" applyNumberFormat="1" applyFont="1" applyFill="1" applyBorder="1" applyAlignment="1">
      <alignment horizontal="center" vertical="top" wrapText="1"/>
    </xf>
    <xf numFmtId="182" fontId="3" fillId="3" borderId="8" xfId="57" applyNumberFormat="1" applyFont="1" applyFill="1" applyBorder="1" applyAlignment="1">
      <alignment horizontal="center" vertical="top" wrapText="1"/>
    </xf>
    <xf numFmtId="0" fontId="3" fillId="0" borderId="1" xfId="0" applyFont="1" applyBorder="1" applyAlignment="1" applyProtection="1">
      <alignment vertical="top" wrapText="1"/>
    </xf>
    <xf numFmtId="0" fontId="6" fillId="0" borderId="3" xfId="0" applyFont="1" applyBorder="1" applyProtection="1"/>
    <xf numFmtId="182" fontId="2" fillId="3" borderId="10" xfId="0" applyNumberFormat="1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182" fontId="3" fillId="3" borderId="4" xfId="57" applyNumberFormat="1" applyFont="1" applyFill="1" applyBorder="1" applyAlignment="1">
      <alignment horizontal="center" vertical="top" wrapText="1"/>
    </xf>
    <xf numFmtId="182" fontId="2" fillId="3" borderId="8" xfId="0" applyNumberFormat="1" applyFont="1" applyFill="1" applyBorder="1" applyAlignment="1">
      <alignment horizontal="center" vertical="top" wrapText="1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182" fontId="2" fillId="2" borderId="10" xfId="0" applyNumberFormat="1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vertical="top" wrapText="1"/>
    </xf>
    <xf numFmtId="1" fontId="2" fillId="2" borderId="10" xfId="0" applyNumberFormat="1" applyFont="1" applyFill="1" applyBorder="1" applyAlignment="1">
      <alignment horizontal="center" vertical="top" wrapText="1"/>
    </xf>
    <xf numFmtId="1" fontId="2" fillId="3" borderId="10" xfId="0" applyNumberFormat="1" applyFont="1" applyFill="1" applyBorder="1" applyAlignment="1">
      <alignment horizontal="center" vertical="top" wrapText="1"/>
    </xf>
    <xf numFmtId="182" fontId="4" fillId="7" borderId="1" xfId="0" applyNumberFormat="1" applyFont="1" applyFill="1" applyBorder="1" applyAlignment="1">
      <alignment horizontal="center" vertical="center" wrapText="1"/>
    </xf>
    <xf numFmtId="182" fontId="4" fillId="7" borderId="2" xfId="0" applyNumberFormat="1" applyFont="1" applyFill="1" applyBorder="1" applyAlignment="1">
      <alignment horizontal="center" vertical="center" wrapText="1"/>
    </xf>
    <xf numFmtId="182" fontId="4" fillId="7" borderId="3" xfId="0" applyNumberFormat="1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top" wrapText="1"/>
    </xf>
    <xf numFmtId="2" fontId="4" fillId="8" borderId="10" xfId="59" applyNumberFormat="1" applyFont="1" applyFill="1" applyBorder="1" applyAlignment="1">
      <alignment horizontal="center" vertical="center"/>
    </xf>
    <xf numFmtId="0" fontId="8" fillId="0" borderId="0" xfId="61" applyFont="1"/>
    <xf numFmtId="0" fontId="1" fillId="0" borderId="0" xfId="61" applyFont="1" applyAlignment="1">
      <alignment horizontal="center" vertical="top" wrapText="1"/>
    </xf>
    <xf numFmtId="0" fontId="2" fillId="0" borderId="0" xfId="61" applyFont="1"/>
    <xf numFmtId="0" fontId="2" fillId="0" borderId="10" xfId="57" applyFont="1" applyBorder="1" applyAlignment="1">
      <alignment horizontal="center" vertical="top" wrapText="1"/>
    </xf>
    <xf numFmtId="0" fontId="8" fillId="0" borderId="0" xfId="57" applyFont="1"/>
    <xf numFmtId="0" fontId="2" fillId="0" borderId="10" xfId="57" applyFont="1" applyBorder="1" applyAlignment="1">
      <alignment vertical="top" wrapText="1"/>
    </xf>
    <xf numFmtId="183" fontId="2" fillId="0" borderId="10" xfId="57" applyNumberFormat="1" applyFont="1" applyBorder="1" applyAlignment="1">
      <alignment horizontal="center" vertical="top" wrapText="1"/>
    </xf>
    <xf numFmtId="0" fontId="2" fillId="0" borderId="10" xfId="57" applyFont="1" applyBorder="1" applyAlignment="1">
      <alignment horizontal="left" vertical="top" wrapText="1"/>
    </xf>
    <xf numFmtId="0" fontId="2" fillId="0" borderId="10" xfId="57" applyFont="1" applyBorder="1" applyAlignment="1" applyProtection="1">
      <alignment horizontal="center" vertical="top" wrapText="1"/>
      <protection locked="0"/>
    </xf>
    <xf numFmtId="0" fontId="2" fillId="0" borderId="10" xfId="57" applyFont="1" applyBorder="1" applyAlignment="1" applyProtection="1">
      <alignment vertical="top" wrapText="1"/>
      <protection locked="0"/>
    </xf>
    <xf numFmtId="183" fontId="2" fillId="0" borderId="10" xfId="57" applyNumberFormat="1" applyFont="1" applyBorder="1" applyAlignment="1" applyProtection="1">
      <alignment horizontal="center" vertical="top" wrapText="1"/>
      <protection locked="0"/>
    </xf>
    <xf numFmtId="0" fontId="2" fillId="4" borderId="10" xfId="57" applyFont="1" applyFill="1" applyBorder="1" applyAlignment="1" applyProtection="1">
      <alignment horizontal="left" vertical="top" wrapText="1"/>
      <protection locked="0"/>
    </xf>
    <xf numFmtId="0" fontId="2" fillId="9" borderId="10" xfId="57" applyFont="1" applyFill="1" applyBorder="1" applyAlignment="1">
      <alignment horizontal="left" vertical="top" wrapText="1"/>
    </xf>
    <xf numFmtId="0" fontId="9" fillId="0" borderId="0" xfId="57" applyFont="1" applyAlignment="1">
      <alignment vertical="top" wrapText="1"/>
    </xf>
    <xf numFmtId="0" fontId="9" fillId="0" borderId="0" xfId="57" applyFont="1" applyAlignment="1">
      <alignment horizontal="center" vertical="top" wrapText="1"/>
    </xf>
    <xf numFmtId="0" fontId="9" fillId="0" borderId="0" xfId="57" applyFont="1" applyAlignment="1">
      <alignment vertical="top"/>
    </xf>
  </cellXfs>
  <cellStyles count="63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xl25" xfId="49"/>
    <cellStyle name="xl26" xfId="50"/>
    <cellStyle name="xl31" xfId="51"/>
    <cellStyle name="xl33" xfId="52"/>
    <cellStyle name="xl38" xfId="53"/>
    <cellStyle name="xl40" xfId="54"/>
    <cellStyle name="xl61" xfId="55"/>
    <cellStyle name="xl64" xfId="56"/>
    <cellStyle name="Обычный 2" xfId="57"/>
    <cellStyle name="Обычный 2 2" xfId="58"/>
    <cellStyle name="Обычный 3" xfId="59"/>
    <cellStyle name="Обычный 4" xfId="60"/>
    <cellStyle name="Обычный 5" xfId="61"/>
    <cellStyle name="Финансовый 2" xfId="62"/>
  </cellStyles>
  <dxfs count="5">
    <dxf>
      <font>
        <color theme="6" tint="0.799981688894314"/>
      </font>
    </dxf>
    <dxf>
      <font>
        <color theme="4" tint="0.799981688894314"/>
      </font>
    </dxf>
    <dxf>
      <font>
        <color theme="0"/>
      </font>
    </dxf>
    <dxf>
      <font>
        <color theme="9" tint="0.799981688894314"/>
      </font>
    </dxf>
    <dxf>
      <font>
        <color theme="8" tint="0.79998168889431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H12"/>
  <sheetViews>
    <sheetView zoomScale="85" zoomScaleNormal="85" workbookViewId="0">
      <pane ySplit="4" topLeftCell="A5" activePane="bottomLeft" state="frozen"/>
      <selection/>
      <selection pane="bottomLeft" activeCell="A1" sqref="A1:F1"/>
    </sheetView>
  </sheetViews>
  <sheetFormatPr defaultColWidth="9" defaultRowHeight="14.25" outlineLevelCol="7"/>
  <cols>
    <col min="1" max="1" width="9.14285714285714" style="118"/>
    <col min="2" max="2" width="19.5714285714286" style="118" customWidth="1"/>
    <col min="3" max="3" width="14.5714285714286" style="118" customWidth="1"/>
    <col min="4" max="4" width="14.7142857142857" style="118" customWidth="1"/>
    <col min="5" max="5" width="14.4285714285714" style="118" customWidth="1"/>
    <col min="6" max="6" width="30.8571428571429" style="118" customWidth="1"/>
    <col min="7" max="16384" width="9.14285714285714" style="118"/>
  </cols>
  <sheetData>
    <row r="1" ht="33.75" customHeight="1" spans="1:6">
      <c r="A1" s="119" t="s">
        <v>0</v>
      </c>
      <c r="B1" s="119"/>
      <c r="C1" s="119"/>
      <c r="D1" s="119"/>
      <c r="E1" s="119"/>
      <c r="F1" s="119"/>
    </row>
    <row r="2" ht="15.75" spans="1:6">
      <c r="A2" s="120"/>
      <c r="B2" s="120"/>
      <c r="C2" s="120"/>
      <c r="D2" s="120"/>
      <c r="E2" s="120"/>
      <c r="F2" s="120"/>
    </row>
    <row r="3" ht="15" customHeight="1" spans="1:8">
      <c r="A3" s="121" t="s">
        <v>1</v>
      </c>
      <c r="B3" s="121" t="s">
        <v>2</v>
      </c>
      <c r="C3" s="121" t="s">
        <v>3</v>
      </c>
      <c r="D3" s="121" t="s">
        <v>4</v>
      </c>
      <c r="E3" s="121" t="s">
        <v>5</v>
      </c>
      <c r="F3" s="121"/>
      <c r="G3" s="122"/>
      <c r="H3" s="122"/>
    </row>
    <row r="4" ht="15.75" spans="1:8">
      <c r="A4" s="121">
        <v>1</v>
      </c>
      <c r="B4" s="121">
        <v>2</v>
      </c>
      <c r="C4" s="121">
        <v>3</v>
      </c>
      <c r="D4" s="121">
        <v>4</v>
      </c>
      <c r="E4" s="121">
        <v>5</v>
      </c>
      <c r="F4" s="121"/>
      <c r="G4" s="122"/>
      <c r="H4" s="122"/>
    </row>
    <row r="5" ht="56.25" customHeight="1" spans="1:8">
      <c r="A5" s="121">
        <v>1</v>
      </c>
      <c r="B5" s="123" t="s">
        <v>6</v>
      </c>
      <c r="C5" s="124">
        <v>43817</v>
      </c>
      <c r="D5" s="121">
        <v>2494</v>
      </c>
      <c r="E5" s="125" t="s">
        <v>7</v>
      </c>
      <c r="F5" s="125"/>
      <c r="G5" s="122"/>
      <c r="H5" s="122"/>
    </row>
    <row r="6" ht="101.25" customHeight="1" spans="1:8">
      <c r="A6" s="121">
        <v>2</v>
      </c>
      <c r="B6" s="123" t="s">
        <v>6</v>
      </c>
      <c r="C6" s="124">
        <v>43929</v>
      </c>
      <c r="D6" s="121">
        <v>524</v>
      </c>
      <c r="E6" s="125" t="s">
        <v>8</v>
      </c>
      <c r="F6" s="125"/>
      <c r="G6" s="122"/>
      <c r="H6" s="122"/>
    </row>
    <row r="7" ht="98.25" customHeight="1" spans="1:8">
      <c r="A7" s="121">
        <v>3</v>
      </c>
      <c r="B7" s="123" t="s">
        <v>6</v>
      </c>
      <c r="C7" s="124">
        <v>44169</v>
      </c>
      <c r="D7" s="121">
        <v>1878</v>
      </c>
      <c r="E7" s="125" t="s">
        <v>8</v>
      </c>
      <c r="F7" s="125"/>
      <c r="G7" s="122"/>
      <c r="H7" s="122"/>
    </row>
    <row r="8" ht="97.5" customHeight="1" spans="1:8">
      <c r="A8" s="121">
        <v>4</v>
      </c>
      <c r="B8" s="123" t="s">
        <v>6</v>
      </c>
      <c r="C8" s="124">
        <v>44287</v>
      </c>
      <c r="D8" s="121">
        <v>503</v>
      </c>
      <c r="E8" s="125" t="s">
        <v>9</v>
      </c>
      <c r="F8" s="125"/>
      <c r="G8" s="122"/>
      <c r="H8" s="122"/>
    </row>
    <row r="9" ht="96.75" customHeight="1" spans="1:8">
      <c r="A9" s="121">
        <v>5</v>
      </c>
      <c r="B9" s="123" t="s">
        <v>6</v>
      </c>
      <c r="C9" s="124">
        <v>44651</v>
      </c>
      <c r="D9" s="121">
        <v>588</v>
      </c>
      <c r="E9" s="125" t="s">
        <v>10</v>
      </c>
      <c r="F9" s="125"/>
      <c r="G9" s="122"/>
      <c r="H9" s="122"/>
    </row>
    <row r="10" ht="96" customHeight="1" spans="1:8">
      <c r="A10" s="126">
        <v>6</v>
      </c>
      <c r="B10" s="127" t="s">
        <v>6</v>
      </c>
      <c r="C10" s="128">
        <v>45013</v>
      </c>
      <c r="D10" s="126">
        <v>418</v>
      </c>
      <c r="E10" s="129" t="s">
        <v>11</v>
      </c>
      <c r="F10" s="129"/>
      <c r="G10" s="122"/>
      <c r="H10" s="122"/>
    </row>
    <row r="11" ht="30" customHeight="1" spans="1:8">
      <c r="A11" s="126">
        <v>7</v>
      </c>
      <c r="B11" s="127" t="s">
        <v>6</v>
      </c>
      <c r="C11" s="128">
        <v>45380</v>
      </c>
      <c r="D11" s="126">
        <v>527</v>
      </c>
      <c r="E11" s="130"/>
      <c r="F11" s="130"/>
      <c r="G11" s="122"/>
      <c r="H11" s="122"/>
    </row>
    <row r="12" ht="18.75" customHeight="1" spans="1:8">
      <c r="A12" s="131"/>
      <c r="B12" s="131"/>
      <c r="C12" s="132"/>
      <c r="D12" s="132"/>
      <c r="E12" s="132"/>
      <c r="F12" s="133"/>
      <c r="G12" s="133"/>
      <c r="H12" s="133"/>
    </row>
  </sheetData>
  <sheetProtection formatCells="0" formatColumns="0" formatRows="0"/>
  <mergeCells count="11">
    <mergeCell ref="A1:F1"/>
    <mergeCell ref="B2:C2"/>
    <mergeCell ref="E3:F3"/>
    <mergeCell ref="E4:F4"/>
    <mergeCell ref="E5:F5"/>
    <mergeCell ref="E6:F6"/>
    <mergeCell ref="E7:F7"/>
    <mergeCell ref="E8:F8"/>
    <mergeCell ref="E9:F9"/>
    <mergeCell ref="E10:F10"/>
    <mergeCell ref="E11:F11"/>
  </mergeCells>
  <pageMargins left="0.708661417322835" right="0.708661417322835" top="0.748031496062992" bottom="0.748031496062992" header="0.31496062992126" footer="0.31496062992126"/>
  <pageSetup paperSize="9" firstPageNumber="0" orientation="landscape" useFirstPageNumber="1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W57"/>
  <sheetViews>
    <sheetView tabSelected="1" zoomScale="80" zoomScaleNormal="80" topLeftCell="F41" workbookViewId="0">
      <selection activeCell="W42" sqref="W42"/>
    </sheetView>
  </sheetViews>
  <sheetFormatPr defaultColWidth="9" defaultRowHeight="15"/>
  <cols>
    <col min="1" max="3" width="9.14285714285714" style="1"/>
    <col min="4" max="4" width="24.1428571428571" customWidth="1"/>
    <col min="5" max="5" width="12.1428571428571" customWidth="1"/>
    <col min="6" max="6" width="12.4285714285714" customWidth="1"/>
    <col min="13" max="13" width="12" customWidth="1"/>
    <col min="14" max="14" width="25.7142857142857" customWidth="1"/>
    <col min="17" max="17" width="11.5714285714286" customWidth="1"/>
    <col min="18" max="18" width="12" customWidth="1"/>
    <col min="19" max="19" width="11.4285714285714" customWidth="1"/>
    <col min="20" max="20" width="10.4285714285714" customWidth="1"/>
    <col min="21" max="21" width="11" customWidth="1"/>
    <col min="22" max="22" width="24.1428571428571" customWidth="1"/>
    <col min="23" max="23" width="21.7142857142857" customWidth="1"/>
  </cols>
  <sheetData>
    <row r="1" ht="39.75" customHeight="1" spans="1:23">
      <c r="A1" s="2" t="s">
        <v>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5.75" spans="1:23">
      <c r="A2" s="3"/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87"/>
    </row>
    <row r="3" ht="59.25" customHeight="1" spans="1:23">
      <c r="A3" s="5" t="s">
        <v>13</v>
      </c>
      <c r="B3" s="6"/>
      <c r="C3" s="7"/>
      <c r="D3" s="8" t="s">
        <v>14</v>
      </c>
      <c r="E3" s="9" t="s">
        <v>15</v>
      </c>
      <c r="F3" s="10" t="s">
        <v>16</v>
      </c>
      <c r="G3" s="11" t="s">
        <v>17</v>
      </c>
      <c r="H3" s="12"/>
      <c r="I3" s="12"/>
      <c r="J3" s="12"/>
      <c r="K3" s="65"/>
      <c r="L3" s="9" t="s">
        <v>18</v>
      </c>
      <c r="M3" s="23" t="s">
        <v>19</v>
      </c>
      <c r="N3" s="11" t="s">
        <v>20</v>
      </c>
      <c r="O3" s="66"/>
      <c r="P3" s="66"/>
      <c r="Q3" s="66"/>
      <c r="R3" s="66"/>
      <c r="S3" s="66"/>
      <c r="T3" s="66"/>
      <c r="U3" s="65"/>
      <c r="V3" s="23" t="s">
        <v>21</v>
      </c>
      <c r="W3" s="23"/>
    </row>
    <row r="4" ht="153.75" customHeight="1" spans="1:23">
      <c r="A4" s="8" t="s">
        <v>22</v>
      </c>
      <c r="B4" s="8" t="s">
        <v>23</v>
      </c>
      <c r="C4" s="8" t="s">
        <v>24</v>
      </c>
      <c r="D4" s="13"/>
      <c r="E4" s="14"/>
      <c r="F4" s="15"/>
      <c r="G4" s="9" t="s">
        <v>25</v>
      </c>
      <c r="H4" s="11" t="s">
        <v>26</v>
      </c>
      <c r="I4" s="67"/>
      <c r="J4" s="10" t="s">
        <v>27</v>
      </c>
      <c r="K4" s="9" t="s">
        <v>28</v>
      </c>
      <c r="L4" s="68"/>
      <c r="M4" s="23"/>
      <c r="N4" s="9" t="s">
        <v>29</v>
      </c>
      <c r="O4" s="9" t="s">
        <v>30</v>
      </c>
      <c r="P4" s="9" t="s">
        <v>31</v>
      </c>
      <c r="Q4" s="9" t="s">
        <v>32</v>
      </c>
      <c r="R4" s="11" t="s">
        <v>33</v>
      </c>
      <c r="S4" s="67"/>
      <c r="T4" s="11" t="s">
        <v>34</v>
      </c>
      <c r="U4" s="67"/>
      <c r="V4" s="23"/>
      <c r="W4" s="23"/>
    </row>
    <row r="5" ht="177.75" customHeight="1" spans="1:23">
      <c r="A5" s="16"/>
      <c r="B5" s="16"/>
      <c r="C5" s="16"/>
      <c r="D5" s="17"/>
      <c r="E5" s="18"/>
      <c r="F5" s="19"/>
      <c r="G5" s="20"/>
      <c r="H5" s="21" t="s">
        <v>35</v>
      </c>
      <c r="I5" s="21" t="s">
        <v>36</v>
      </c>
      <c r="J5" s="21"/>
      <c r="K5" s="20"/>
      <c r="L5" s="20"/>
      <c r="M5" s="23"/>
      <c r="N5" s="20"/>
      <c r="O5" s="20"/>
      <c r="P5" s="20"/>
      <c r="Q5" s="20"/>
      <c r="R5" s="23" t="s">
        <v>37</v>
      </c>
      <c r="S5" s="23" t="s">
        <v>38</v>
      </c>
      <c r="T5" s="88" t="s">
        <v>37</v>
      </c>
      <c r="U5" s="88" t="s">
        <v>38</v>
      </c>
      <c r="V5" s="23"/>
      <c r="W5" s="23"/>
    </row>
    <row r="6" ht="15.75" spans="1:23">
      <c r="A6" s="22">
        <v>1</v>
      </c>
      <c r="B6" s="22">
        <v>2</v>
      </c>
      <c r="C6" s="22">
        <v>3</v>
      </c>
      <c r="D6" s="23">
        <v>4</v>
      </c>
      <c r="E6" s="23">
        <v>5</v>
      </c>
      <c r="F6" s="23">
        <v>6</v>
      </c>
      <c r="G6" s="23">
        <v>7</v>
      </c>
      <c r="H6" s="23">
        <v>8</v>
      </c>
      <c r="I6" s="23">
        <v>9</v>
      </c>
      <c r="J6" s="23">
        <v>10</v>
      </c>
      <c r="K6" s="23">
        <v>11</v>
      </c>
      <c r="L6" s="23">
        <v>12</v>
      </c>
      <c r="M6" s="9">
        <v>13</v>
      </c>
      <c r="N6" s="23">
        <v>14</v>
      </c>
      <c r="O6" s="23">
        <v>15</v>
      </c>
      <c r="P6" s="23">
        <v>16</v>
      </c>
      <c r="Q6" s="23">
        <v>17</v>
      </c>
      <c r="R6" s="23">
        <v>18</v>
      </c>
      <c r="S6" s="23">
        <v>19</v>
      </c>
      <c r="T6" s="23">
        <v>20</v>
      </c>
      <c r="U6" s="23">
        <v>21</v>
      </c>
      <c r="V6" s="23">
        <v>22</v>
      </c>
      <c r="W6" s="23"/>
    </row>
    <row r="7" ht="168" customHeight="1" spans="1:23">
      <c r="A7" s="24">
        <v>10</v>
      </c>
      <c r="B7" s="24">
        <v>0</v>
      </c>
      <c r="C7" s="24" t="s">
        <v>39</v>
      </c>
      <c r="D7" s="25" t="s">
        <v>40</v>
      </c>
      <c r="E7" s="25"/>
      <c r="F7" s="25"/>
      <c r="G7" s="25"/>
      <c r="H7" s="25"/>
      <c r="I7" s="25"/>
      <c r="J7" s="25"/>
      <c r="K7" s="25"/>
      <c r="L7" s="25"/>
      <c r="M7" s="25"/>
      <c r="N7" s="53" t="s">
        <v>41</v>
      </c>
      <c r="O7" s="69" t="s">
        <v>42</v>
      </c>
      <c r="P7" s="69">
        <v>27</v>
      </c>
      <c r="Q7" s="42">
        <v>27</v>
      </c>
      <c r="R7" s="89">
        <f t="shared" ref="R7:R10" si="0">IF((Q7/P7)&lt;1,Q7/P7,1)</f>
        <v>1</v>
      </c>
      <c r="S7" s="90" t="s">
        <v>43</v>
      </c>
      <c r="T7" s="90" t="s">
        <v>43</v>
      </c>
      <c r="U7" s="90" t="s">
        <v>43</v>
      </c>
      <c r="V7" s="91" t="str">
        <f t="shared" ref="V7:V10" si="1">IF(R7&gt;=1,"Выполнено.",IF(R7&lt;1,"Не выполнено.",""))</f>
        <v>Выполнено.</v>
      </c>
      <c r="W7" s="92"/>
    </row>
    <row r="8" ht="141" customHeight="1" spans="1:23">
      <c r="A8" s="26"/>
      <c r="B8" s="26"/>
      <c r="C8" s="26"/>
      <c r="D8" s="25"/>
      <c r="E8" s="25"/>
      <c r="F8" s="25"/>
      <c r="G8" s="25"/>
      <c r="H8" s="25"/>
      <c r="I8" s="25"/>
      <c r="J8" s="25"/>
      <c r="K8" s="25"/>
      <c r="L8" s="25"/>
      <c r="M8" s="25"/>
      <c r="N8" s="53" t="s">
        <v>44</v>
      </c>
      <c r="O8" s="69" t="s">
        <v>42</v>
      </c>
      <c r="P8" s="69">
        <v>16.4</v>
      </c>
      <c r="Q8" s="42">
        <v>26.4</v>
      </c>
      <c r="R8" s="89">
        <f t="shared" si="0"/>
        <v>1</v>
      </c>
      <c r="S8" s="90" t="s">
        <v>43</v>
      </c>
      <c r="T8" s="90" t="s">
        <v>43</v>
      </c>
      <c r="U8" s="90" t="s">
        <v>43</v>
      </c>
      <c r="V8" s="91" t="str">
        <f t="shared" si="1"/>
        <v>Выполнено.</v>
      </c>
      <c r="W8" s="92"/>
    </row>
    <row r="9" ht="198.75" customHeight="1" spans="1:23">
      <c r="A9" s="26"/>
      <c r="B9" s="26"/>
      <c r="C9" s="26"/>
      <c r="D9" s="27" t="s">
        <v>45</v>
      </c>
      <c r="E9" s="28"/>
      <c r="F9" s="28"/>
      <c r="G9" s="28"/>
      <c r="H9" s="28"/>
      <c r="I9" s="28"/>
      <c r="J9" s="28"/>
      <c r="K9" s="28"/>
      <c r="L9" s="28"/>
      <c r="M9" s="70"/>
      <c r="N9" s="53" t="s">
        <v>46</v>
      </c>
      <c r="O9" s="69" t="s">
        <v>42</v>
      </c>
      <c r="P9" s="71">
        <v>32</v>
      </c>
      <c r="Q9" s="93">
        <v>32</v>
      </c>
      <c r="R9" s="89">
        <f t="shared" si="0"/>
        <v>1</v>
      </c>
      <c r="S9" s="90" t="s">
        <v>43</v>
      </c>
      <c r="T9" s="90" t="s">
        <v>43</v>
      </c>
      <c r="U9" s="90" t="s">
        <v>43</v>
      </c>
      <c r="V9" s="91" t="str">
        <f t="shared" si="1"/>
        <v>Выполнено.</v>
      </c>
      <c r="W9" s="92"/>
    </row>
    <row r="10" ht="164.25" customHeight="1" spans="1:23">
      <c r="A10" s="29"/>
      <c r="B10" s="29"/>
      <c r="C10" s="29"/>
      <c r="D10" s="30"/>
      <c r="E10" s="31"/>
      <c r="F10" s="31"/>
      <c r="G10" s="31"/>
      <c r="H10" s="31"/>
      <c r="I10" s="31"/>
      <c r="J10" s="31"/>
      <c r="K10" s="31"/>
      <c r="L10" s="31"/>
      <c r="M10" s="72"/>
      <c r="N10" s="53" t="s">
        <v>47</v>
      </c>
      <c r="O10" s="69" t="s">
        <v>42</v>
      </c>
      <c r="P10" s="71">
        <v>137</v>
      </c>
      <c r="Q10" s="93">
        <v>142.7</v>
      </c>
      <c r="R10" s="89">
        <f t="shared" si="0"/>
        <v>1</v>
      </c>
      <c r="S10" s="90" t="s">
        <v>43</v>
      </c>
      <c r="T10" s="90" t="s">
        <v>43</v>
      </c>
      <c r="U10" s="90" t="s">
        <v>43</v>
      </c>
      <c r="V10" s="91" t="str">
        <f t="shared" si="1"/>
        <v>Выполнено.</v>
      </c>
      <c r="W10" s="92"/>
    </row>
    <row r="11" ht="16.5" customHeight="1" spans="1:23">
      <c r="A11" s="32">
        <v>10</v>
      </c>
      <c r="B11" s="32">
        <v>0</v>
      </c>
      <c r="C11" s="32" t="s">
        <v>48</v>
      </c>
      <c r="D11" s="33" t="s">
        <v>49</v>
      </c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</row>
    <row r="12" ht="135.75" customHeight="1" spans="1:23">
      <c r="A12" s="34">
        <v>10</v>
      </c>
      <c r="B12" s="34">
        <v>0</v>
      </c>
      <c r="C12" s="35" t="s">
        <v>50</v>
      </c>
      <c r="D12" s="36" t="s">
        <v>51</v>
      </c>
      <c r="E12" s="37" t="s">
        <v>52</v>
      </c>
      <c r="F12" s="37" t="s">
        <v>53</v>
      </c>
      <c r="G12" s="38">
        <v>0</v>
      </c>
      <c r="H12" s="38">
        <v>0</v>
      </c>
      <c r="I12" s="38">
        <v>0</v>
      </c>
      <c r="J12" s="38">
        <v>0</v>
      </c>
      <c r="K12" s="38">
        <f t="shared" ref="K12:K42" si="2">H12-I12+J12</f>
        <v>0</v>
      </c>
      <c r="L12" s="38">
        <v>0</v>
      </c>
      <c r="M12" s="73" t="e">
        <f t="shared" ref="M12:M44" si="3">IF((K12/(G12-L12))&lt;1,(K12/(G12-L12)),1)</f>
        <v>#DIV/0!</v>
      </c>
      <c r="N12" s="36" t="s">
        <v>54</v>
      </c>
      <c r="O12" s="37" t="s">
        <v>55</v>
      </c>
      <c r="P12" s="37">
        <v>9</v>
      </c>
      <c r="Q12" s="42">
        <v>2</v>
      </c>
      <c r="R12" s="94" t="s">
        <v>43</v>
      </c>
      <c r="S12" s="94" t="s">
        <v>43</v>
      </c>
      <c r="T12" s="95">
        <f t="shared" ref="T12:T42" si="4">IF((Q12/P12)&lt;1,Q12/P12,1)</f>
        <v>0.222222222222222</v>
      </c>
      <c r="U12" s="94" t="s">
        <v>43</v>
      </c>
      <c r="V12" s="91" t="str">
        <f t="shared" ref="V12:V32" si="5">IF(T12&gt;=1,"Выполнено.",IF(T12&lt;1,"Не выполнено.",""))</f>
        <v>Не выполнено.</v>
      </c>
      <c r="W12" s="96" t="s">
        <v>56</v>
      </c>
    </row>
    <row r="13" ht="87" customHeight="1" spans="1:23">
      <c r="A13" s="34">
        <v>10</v>
      </c>
      <c r="B13" s="34">
        <v>0</v>
      </c>
      <c r="C13" s="35" t="s">
        <v>57</v>
      </c>
      <c r="D13" s="36" t="s">
        <v>58</v>
      </c>
      <c r="E13" s="37" t="s">
        <v>59</v>
      </c>
      <c r="F13" s="37" t="s">
        <v>53</v>
      </c>
      <c r="G13" s="38">
        <v>0</v>
      </c>
      <c r="H13" s="38">
        <v>0</v>
      </c>
      <c r="I13" s="38">
        <v>0</v>
      </c>
      <c r="J13" s="38">
        <v>0</v>
      </c>
      <c r="K13" s="38">
        <f t="shared" si="2"/>
        <v>0</v>
      </c>
      <c r="L13" s="38">
        <v>0</v>
      </c>
      <c r="M13" s="73" t="e">
        <f t="shared" si="3"/>
        <v>#DIV/0!</v>
      </c>
      <c r="N13" s="36" t="s">
        <v>60</v>
      </c>
      <c r="O13" s="37" t="s">
        <v>55</v>
      </c>
      <c r="P13" s="74">
        <v>31</v>
      </c>
      <c r="Q13" s="42">
        <v>31</v>
      </c>
      <c r="R13" s="94" t="s">
        <v>43</v>
      </c>
      <c r="S13" s="94" t="s">
        <v>43</v>
      </c>
      <c r="T13" s="95">
        <f t="shared" si="4"/>
        <v>1</v>
      </c>
      <c r="U13" s="94" t="s">
        <v>43</v>
      </c>
      <c r="V13" s="91" t="str">
        <f t="shared" si="5"/>
        <v>Выполнено.</v>
      </c>
      <c r="W13" s="97"/>
    </row>
    <row r="14" ht="23.25" customHeight="1" spans="1:23">
      <c r="A14" s="32">
        <v>10</v>
      </c>
      <c r="B14" s="32">
        <v>0</v>
      </c>
      <c r="C14" s="32" t="s">
        <v>61</v>
      </c>
      <c r="D14" s="33" t="s">
        <v>62</v>
      </c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ht="216" customHeight="1" spans="1:23">
      <c r="A15" s="34">
        <v>10</v>
      </c>
      <c r="B15" s="34">
        <v>0</v>
      </c>
      <c r="C15" s="35" t="s">
        <v>63</v>
      </c>
      <c r="D15" s="39" t="s">
        <v>64</v>
      </c>
      <c r="E15" s="40" t="s">
        <v>65</v>
      </c>
      <c r="F15" s="40" t="s">
        <v>53</v>
      </c>
      <c r="G15" s="41">
        <v>0</v>
      </c>
      <c r="H15" s="41">
        <v>0</v>
      </c>
      <c r="I15" s="41">
        <v>0</v>
      </c>
      <c r="J15" s="41">
        <v>0</v>
      </c>
      <c r="K15" s="41">
        <f t="shared" si="2"/>
        <v>0</v>
      </c>
      <c r="L15" s="41">
        <v>0</v>
      </c>
      <c r="M15" s="75" t="e">
        <f t="shared" si="3"/>
        <v>#DIV/0!</v>
      </c>
      <c r="N15" s="39" t="s">
        <v>66</v>
      </c>
      <c r="O15" s="40" t="s">
        <v>67</v>
      </c>
      <c r="P15" s="40">
        <v>740</v>
      </c>
      <c r="Q15" s="98">
        <v>740</v>
      </c>
      <c r="R15" s="99" t="s">
        <v>43</v>
      </c>
      <c r="S15" s="99" t="s">
        <v>43</v>
      </c>
      <c r="T15" s="100">
        <f t="shared" si="4"/>
        <v>1</v>
      </c>
      <c r="U15" s="99" t="s">
        <v>43</v>
      </c>
      <c r="V15" s="91" t="str">
        <f t="shared" si="5"/>
        <v>Выполнено.</v>
      </c>
      <c r="W15" s="97"/>
    </row>
    <row r="16" ht="94.5" spans="1:23">
      <c r="A16" s="34">
        <v>10</v>
      </c>
      <c r="B16" s="34">
        <v>0</v>
      </c>
      <c r="C16" s="35" t="s">
        <v>68</v>
      </c>
      <c r="D16" s="36" t="s">
        <v>69</v>
      </c>
      <c r="E16" s="37" t="s">
        <v>70</v>
      </c>
      <c r="F16" s="37" t="s">
        <v>71</v>
      </c>
      <c r="G16" s="42"/>
      <c r="H16" s="42"/>
      <c r="I16" s="42"/>
      <c r="J16" s="42"/>
      <c r="K16" s="38">
        <f t="shared" si="2"/>
        <v>0</v>
      </c>
      <c r="L16" s="42"/>
      <c r="M16" s="73" t="e">
        <f t="shared" si="3"/>
        <v>#DIV/0!</v>
      </c>
      <c r="N16" s="36" t="s">
        <v>72</v>
      </c>
      <c r="O16" s="37" t="s">
        <v>73</v>
      </c>
      <c r="P16" s="37">
        <v>0</v>
      </c>
      <c r="Q16" s="42">
        <v>0</v>
      </c>
      <c r="R16" s="94" t="s">
        <v>43</v>
      </c>
      <c r="S16" s="94" t="s">
        <v>43</v>
      </c>
      <c r="T16" s="95" t="s">
        <v>43</v>
      </c>
      <c r="U16" s="94" t="s">
        <v>43</v>
      </c>
      <c r="V16" s="101" t="s">
        <v>74</v>
      </c>
      <c r="W16" s="102"/>
    </row>
    <row r="17" ht="94.5" spans="1:23">
      <c r="A17" s="34">
        <v>10</v>
      </c>
      <c r="B17" s="34">
        <v>0</v>
      </c>
      <c r="C17" s="35" t="s">
        <v>75</v>
      </c>
      <c r="D17" s="36" t="s">
        <v>76</v>
      </c>
      <c r="E17" s="37" t="s">
        <v>70</v>
      </c>
      <c r="F17" s="37" t="s">
        <v>71</v>
      </c>
      <c r="G17" s="42"/>
      <c r="H17" s="42"/>
      <c r="I17" s="42"/>
      <c r="J17" s="42"/>
      <c r="K17" s="38">
        <f t="shared" si="2"/>
        <v>0</v>
      </c>
      <c r="L17" s="42"/>
      <c r="M17" s="73" t="e">
        <f t="shared" si="3"/>
        <v>#DIV/0!</v>
      </c>
      <c r="N17" s="36" t="s">
        <v>77</v>
      </c>
      <c r="O17" s="37" t="s">
        <v>73</v>
      </c>
      <c r="P17" s="37">
        <v>3000</v>
      </c>
      <c r="Q17" s="93">
        <v>0</v>
      </c>
      <c r="R17" s="103" t="s">
        <v>43</v>
      </c>
      <c r="S17" s="94" t="s">
        <v>43</v>
      </c>
      <c r="T17" s="95">
        <f t="shared" si="4"/>
        <v>0</v>
      </c>
      <c r="U17" s="94" t="s">
        <v>43</v>
      </c>
      <c r="V17" s="91" t="str">
        <f t="shared" si="5"/>
        <v>Не выполнено.</v>
      </c>
      <c r="W17" s="96" t="s">
        <v>78</v>
      </c>
    </row>
    <row r="18" ht="94.5" spans="1:23">
      <c r="A18" s="34">
        <v>10</v>
      </c>
      <c r="B18" s="34">
        <v>0</v>
      </c>
      <c r="C18" s="35" t="s">
        <v>79</v>
      </c>
      <c r="D18" s="36" t="s">
        <v>80</v>
      </c>
      <c r="E18" s="37" t="s">
        <v>70</v>
      </c>
      <c r="F18" s="37" t="s">
        <v>71</v>
      </c>
      <c r="G18" s="42"/>
      <c r="H18" s="42"/>
      <c r="I18" s="42"/>
      <c r="J18" s="42"/>
      <c r="K18" s="38">
        <f t="shared" si="2"/>
        <v>0</v>
      </c>
      <c r="L18" s="42"/>
      <c r="M18" s="73" t="e">
        <f t="shared" si="3"/>
        <v>#DIV/0!</v>
      </c>
      <c r="N18" s="36" t="s">
        <v>81</v>
      </c>
      <c r="O18" s="37" t="s">
        <v>67</v>
      </c>
      <c r="P18" s="74">
        <v>165</v>
      </c>
      <c r="Q18" s="42">
        <v>165</v>
      </c>
      <c r="R18" s="94" t="s">
        <v>43</v>
      </c>
      <c r="S18" s="94" t="s">
        <v>43</v>
      </c>
      <c r="T18" s="95">
        <f t="shared" si="4"/>
        <v>1</v>
      </c>
      <c r="U18" s="94" t="s">
        <v>43</v>
      </c>
      <c r="V18" s="91" t="str">
        <f t="shared" si="5"/>
        <v>Выполнено.</v>
      </c>
      <c r="W18" s="97"/>
    </row>
    <row r="19" ht="150" customHeight="1" spans="1:23">
      <c r="A19" s="34">
        <v>10</v>
      </c>
      <c r="B19" s="34">
        <v>0</v>
      </c>
      <c r="C19" s="35" t="s">
        <v>82</v>
      </c>
      <c r="D19" s="36" t="s">
        <v>83</v>
      </c>
      <c r="E19" s="37" t="s">
        <v>84</v>
      </c>
      <c r="F19" s="37" t="s">
        <v>85</v>
      </c>
      <c r="G19" s="38">
        <v>0</v>
      </c>
      <c r="H19" s="38">
        <v>0</v>
      </c>
      <c r="I19" s="38">
        <v>0</v>
      </c>
      <c r="J19" s="38">
        <v>0</v>
      </c>
      <c r="K19" s="38">
        <f t="shared" si="2"/>
        <v>0</v>
      </c>
      <c r="L19" s="38">
        <v>0</v>
      </c>
      <c r="M19" s="73" t="e">
        <f t="shared" si="3"/>
        <v>#DIV/0!</v>
      </c>
      <c r="N19" s="36" t="s">
        <v>86</v>
      </c>
      <c r="O19" s="37" t="s">
        <v>73</v>
      </c>
      <c r="P19" s="37">
        <v>47</v>
      </c>
      <c r="Q19" s="42">
        <v>47</v>
      </c>
      <c r="R19" s="94" t="s">
        <v>43</v>
      </c>
      <c r="S19" s="94" t="s">
        <v>43</v>
      </c>
      <c r="T19" s="95">
        <f t="shared" si="4"/>
        <v>1</v>
      </c>
      <c r="U19" s="94" t="s">
        <v>43</v>
      </c>
      <c r="V19" s="91" t="str">
        <f t="shared" si="5"/>
        <v>Выполнено.</v>
      </c>
      <c r="W19" s="97"/>
    </row>
    <row r="20" ht="162" customHeight="1" spans="1:23">
      <c r="A20" s="34">
        <v>10</v>
      </c>
      <c r="B20" s="34">
        <v>0</v>
      </c>
      <c r="C20" s="35" t="s">
        <v>87</v>
      </c>
      <c r="D20" s="36" t="s">
        <v>88</v>
      </c>
      <c r="E20" s="37" t="s">
        <v>89</v>
      </c>
      <c r="F20" s="37" t="s">
        <v>85</v>
      </c>
      <c r="G20" s="38">
        <v>0</v>
      </c>
      <c r="H20" s="38">
        <v>0</v>
      </c>
      <c r="I20" s="38">
        <v>0</v>
      </c>
      <c r="J20" s="38">
        <v>0</v>
      </c>
      <c r="K20" s="38">
        <f t="shared" si="2"/>
        <v>0</v>
      </c>
      <c r="L20" s="38">
        <v>0</v>
      </c>
      <c r="M20" s="73" t="e">
        <f t="shared" si="3"/>
        <v>#DIV/0!</v>
      </c>
      <c r="N20" s="36" t="s">
        <v>90</v>
      </c>
      <c r="O20" s="37" t="s">
        <v>73</v>
      </c>
      <c r="P20" s="37">
        <v>36</v>
      </c>
      <c r="Q20" s="93">
        <v>36</v>
      </c>
      <c r="R20" s="94" t="s">
        <v>43</v>
      </c>
      <c r="S20" s="94" t="s">
        <v>43</v>
      </c>
      <c r="T20" s="95">
        <f t="shared" si="4"/>
        <v>1</v>
      </c>
      <c r="U20" s="94" t="s">
        <v>43</v>
      </c>
      <c r="V20" s="91" t="str">
        <f t="shared" si="5"/>
        <v>Выполнено.</v>
      </c>
      <c r="W20" s="97"/>
    </row>
    <row r="21" ht="177.75" customHeight="1" spans="1:23">
      <c r="A21" s="34">
        <v>10</v>
      </c>
      <c r="B21" s="34">
        <v>0</v>
      </c>
      <c r="C21" s="35" t="s">
        <v>91</v>
      </c>
      <c r="D21" s="36" t="s">
        <v>92</v>
      </c>
      <c r="E21" s="37" t="s">
        <v>59</v>
      </c>
      <c r="F21" s="37" t="s">
        <v>85</v>
      </c>
      <c r="G21" s="38">
        <v>0</v>
      </c>
      <c r="H21" s="38">
        <v>0</v>
      </c>
      <c r="I21" s="38">
        <v>0</v>
      </c>
      <c r="J21" s="38">
        <v>0</v>
      </c>
      <c r="K21" s="38">
        <f t="shared" si="2"/>
        <v>0</v>
      </c>
      <c r="L21" s="38">
        <v>0</v>
      </c>
      <c r="M21" s="73" t="e">
        <f t="shared" si="3"/>
        <v>#DIV/0!</v>
      </c>
      <c r="N21" s="36" t="s">
        <v>93</v>
      </c>
      <c r="O21" s="37" t="s">
        <v>73</v>
      </c>
      <c r="P21" s="37">
        <v>14</v>
      </c>
      <c r="Q21" s="42">
        <v>14</v>
      </c>
      <c r="R21" s="94" t="s">
        <v>43</v>
      </c>
      <c r="S21" s="94" t="s">
        <v>43</v>
      </c>
      <c r="T21" s="95">
        <f t="shared" si="4"/>
        <v>1</v>
      </c>
      <c r="U21" s="94" t="s">
        <v>43</v>
      </c>
      <c r="V21" s="91" t="str">
        <f t="shared" si="5"/>
        <v>Выполнено.</v>
      </c>
      <c r="W21" s="97"/>
    </row>
    <row r="22" ht="15.75" customHeight="1" spans="1:23">
      <c r="A22" s="32">
        <v>10</v>
      </c>
      <c r="B22" s="32">
        <v>0</v>
      </c>
      <c r="C22" s="43" t="s">
        <v>94</v>
      </c>
      <c r="D22" s="44" t="s">
        <v>95</v>
      </c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104"/>
    </row>
    <row r="23" ht="118.5" customHeight="1" spans="1:23">
      <c r="A23" s="34">
        <v>10</v>
      </c>
      <c r="B23" s="34">
        <v>0</v>
      </c>
      <c r="C23" s="35">
        <v>300001</v>
      </c>
      <c r="D23" s="36" t="s">
        <v>96</v>
      </c>
      <c r="E23" s="37" t="s">
        <v>59</v>
      </c>
      <c r="F23" s="37" t="s">
        <v>85</v>
      </c>
      <c r="G23" s="38">
        <v>0</v>
      </c>
      <c r="H23" s="38">
        <v>0</v>
      </c>
      <c r="I23" s="38">
        <v>0</v>
      </c>
      <c r="J23" s="38">
        <v>0</v>
      </c>
      <c r="K23" s="38">
        <f t="shared" si="2"/>
        <v>0</v>
      </c>
      <c r="L23" s="38">
        <v>0</v>
      </c>
      <c r="M23" s="73" t="e">
        <f t="shared" si="3"/>
        <v>#DIV/0!</v>
      </c>
      <c r="N23" s="36" t="s">
        <v>97</v>
      </c>
      <c r="O23" s="37" t="s">
        <v>73</v>
      </c>
      <c r="P23" s="37">
        <v>8</v>
      </c>
      <c r="Q23" s="42">
        <v>7</v>
      </c>
      <c r="R23" s="94" t="s">
        <v>43</v>
      </c>
      <c r="S23" s="94" t="s">
        <v>43</v>
      </c>
      <c r="T23" s="95">
        <f t="shared" si="4"/>
        <v>0.875</v>
      </c>
      <c r="U23" s="94" t="s">
        <v>43</v>
      </c>
      <c r="V23" s="91" t="str">
        <f t="shared" si="5"/>
        <v>Не выполнено.</v>
      </c>
      <c r="W23" s="96" t="s">
        <v>98</v>
      </c>
    </row>
    <row r="24" ht="117.75" customHeight="1" spans="1:23">
      <c r="A24" s="34">
        <v>10</v>
      </c>
      <c r="B24" s="34">
        <v>0</v>
      </c>
      <c r="C24" s="35" t="s">
        <v>99</v>
      </c>
      <c r="D24" s="36" t="s">
        <v>100</v>
      </c>
      <c r="E24" s="37" t="s">
        <v>101</v>
      </c>
      <c r="F24" s="37" t="s">
        <v>85</v>
      </c>
      <c r="G24" s="38">
        <v>0</v>
      </c>
      <c r="H24" s="38">
        <v>0</v>
      </c>
      <c r="I24" s="38">
        <v>0</v>
      </c>
      <c r="J24" s="38">
        <v>0</v>
      </c>
      <c r="K24" s="38">
        <f t="shared" si="2"/>
        <v>0</v>
      </c>
      <c r="L24" s="38">
        <v>0</v>
      </c>
      <c r="M24" s="76" t="e">
        <f t="shared" si="3"/>
        <v>#DIV/0!</v>
      </c>
      <c r="N24" s="36" t="s">
        <v>102</v>
      </c>
      <c r="O24" s="37" t="s">
        <v>67</v>
      </c>
      <c r="P24" s="37">
        <v>2</v>
      </c>
      <c r="Q24" s="42">
        <v>0</v>
      </c>
      <c r="R24" s="94" t="s">
        <v>43</v>
      </c>
      <c r="S24" s="94" t="s">
        <v>43</v>
      </c>
      <c r="T24" s="105">
        <f t="shared" si="4"/>
        <v>0</v>
      </c>
      <c r="U24" s="94" t="s">
        <v>43</v>
      </c>
      <c r="V24" s="91" t="str">
        <f t="shared" si="5"/>
        <v>Не выполнено.</v>
      </c>
      <c r="W24" s="96" t="s">
        <v>103</v>
      </c>
    </row>
    <row r="25" ht="26.4" customHeight="1" spans="1:23">
      <c r="A25" s="32">
        <v>10</v>
      </c>
      <c r="B25" s="32">
        <v>0</v>
      </c>
      <c r="C25" s="43" t="s">
        <v>104</v>
      </c>
      <c r="D25" s="33" t="s">
        <v>105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</row>
    <row r="26" ht="118.5" customHeight="1" spans="1:23">
      <c r="A26" s="46">
        <v>10</v>
      </c>
      <c r="B26" s="46">
        <v>0</v>
      </c>
      <c r="C26" s="47" t="s">
        <v>106</v>
      </c>
      <c r="D26" s="48" t="s">
        <v>107</v>
      </c>
      <c r="E26" s="48" t="s">
        <v>59</v>
      </c>
      <c r="F26" s="48" t="s">
        <v>71</v>
      </c>
      <c r="G26" s="49">
        <v>3990</v>
      </c>
      <c r="H26" s="49">
        <v>3966</v>
      </c>
      <c r="I26" s="49">
        <v>0</v>
      </c>
      <c r="J26" s="49">
        <v>0</v>
      </c>
      <c r="K26" s="77">
        <f t="shared" si="2"/>
        <v>3966</v>
      </c>
      <c r="L26" s="49">
        <v>0</v>
      </c>
      <c r="M26" s="76">
        <f t="shared" si="3"/>
        <v>0.993984962406015</v>
      </c>
      <c r="N26" s="36" t="s">
        <v>108</v>
      </c>
      <c r="O26" s="37" t="s">
        <v>73</v>
      </c>
      <c r="P26" s="37">
        <v>35</v>
      </c>
      <c r="Q26" s="42">
        <v>26</v>
      </c>
      <c r="R26" s="94" t="s">
        <v>43</v>
      </c>
      <c r="S26" s="94" t="s">
        <v>43</v>
      </c>
      <c r="T26" s="95">
        <f t="shared" si="4"/>
        <v>0.742857142857143</v>
      </c>
      <c r="U26" s="94" t="s">
        <v>43</v>
      </c>
      <c r="V26" s="91" t="str">
        <f t="shared" si="5"/>
        <v>Не выполнено.</v>
      </c>
      <c r="W26" s="96" t="s">
        <v>109</v>
      </c>
    </row>
    <row r="27" ht="135.75" customHeight="1" spans="1:23">
      <c r="A27" s="34">
        <v>10</v>
      </c>
      <c r="B27" s="34">
        <v>0</v>
      </c>
      <c r="C27" s="35" t="s">
        <v>110</v>
      </c>
      <c r="D27" s="36" t="s">
        <v>111</v>
      </c>
      <c r="E27" s="37" t="s">
        <v>59</v>
      </c>
      <c r="F27" s="37" t="s">
        <v>71</v>
      </c>
      <c r="G27" s="42"/>
      <c r="H27" s="42"/>
      <c r="I27" s="42"/>
      <c r="J27" s="42"/>
      <c r="K27" s="38">
        <f t="shared" si="2"/>
        <v>0</v>
      </c>
      <c r="L27" s="42"/>
      <c r="M27" s="73" t="e">
        <f t="shared" si="3"/>
        <v>#DIV/0!</v>
      </c>
      <c r="N27" s="36" t="s">
        <v>112</v>
      </c>
      <c r="O27" s="37" t="s">
        <v>73</v>
      </c>
      <c r="P27" s="37">
        <v>26</v>
      </c>
      <c r="Q27" s="93">
        <v>0</v>
      </c>
      <c r="R27" s="103" t="s">
        <v>43</v>
      </c>
      <c r="S27" s="94" t="s">
        <v>43</v>
      </c>
      <c r="T27" s="95">
        <f t="shared" si="4"/>
        <v>0</v>
      </c>
      <c r="U27" s="94" t="s">
        <v>43</v>
      </c>
      <c r="V27" s="91" t="str">
        <f t="shared" si="5"/>
        <v>Не выполнено.</v>
      </c>
      <c r="W27" s="96" t="s">
        <v>113</v>
      </c>
    </row>
    <row r="28" ht="16.5" customHeight="1" spans="1:23">
      <c r="A28" s="32">
        <v>10</v>
      </c>
      <c r="B28" s="32">
        <v>0</v>
      </c>
      <c r="C28" s="43" t="s">
        <v>114</v>
      </c>
      <c r="D28" s="44" t="s">
        <v>115</v>
      </c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104"/>
    </row>
    <row r="29" ht="202.5" customHeight="1" spans="1:23">
      <c r="A29" s="34">
        <v>10</v>
      </c>
      <c r="B29" s="34">
        <v>0</v>
      </c>
      <c r="C29" s="35" t="s">
        <v>116</v>
      </c>
      <c r="D29" s="36" t="s">
        <v>117</v>
      </c>
      <c r="E29" s="37" t="s">
        <v>118</v>
      </c>
      <c r="F29" s="37" t="s">
        <v>85</v>
      </c>
      <c r="G29" s="38">
        <v>0</v>
      </c>
      <c r="H29" s="38">
        <v>0</v>
      </c>
      <c r="I29" s="38">
        <v>0</v>
      </c>
      <c r="J29" s="38">
        <v>0</v>
      </c>
      <c r="K29" s="38">
        <f t="shared" si="2"/>
        <v>0</v>
      </c>
      <c r="L29" s="38">
        <v>0</v>
      </c>
      <c r="M29" s="73" t="e">
        <f t="shared" si="3"/>
        <v>#DIV/0!</v>
      </c>
      <c r="N29" s="36" t="s">
        <v>119</v>
      </c>
      <c r="O29" s="37" t="s">
        <v>73</v>
      </c>
      <c r="P29" s="37">
        <v>675</v>
      </c>
      <c r="Q29" s="42">
        <v>675</v>
      </c>
      <c r="R29" s="94" t="s">
        <v>43</v>
      </c>
      <c r="S29" s="94" t="s">
        <v>43</v>
      </c>
      <c r="T29" s="95">
        <f t="shared" si="4"/>
        <v>1</v>
      </c>
      <c r="U29" s="94" t="s">
        <v>43</v>
      </c>
      <c r="V29" s="91" t="str">
        <f t="shared" si="5"/>
        <v>Выполнено.</v>
      </c>
      <c r="W29" s="97"/>
    </row>
    <row r="30" ht="135.75" customHeight="1" spans="1:23">
      <c r="A30" s="34">
        <v>10</v>
      </c>
      <c r="B30" s="34">
        <v>0</v>
      </c>
      <c r="C30" s="35" t="s">
        <v>120</v>
      </c>
      <c r="D30" s="36" t="s">
        <v>121</v>
      </c>
      <c r="E30" s="37" t="s">
        <v>122</v>
      </c>
      <c r="F30" s="37" t="s">
        <v>85</v>
      </c>
      <c r="G30" s="38">
        <v>0</v>
      </c>
      <c r="H30" s="38">
        <v>0</v>
      </c>
      <c r="I30" s="38">
        <v>0</v>
      </c>
      <c r="J30" s="38">
        <v>0</v>
      </c>
      <c r="K30" s="38">
        <f t="shared" si="2"/>
        <v>0</v>
      </c>
      <c r="L30" s="38">
        <v>0</v>
      </c>
      <c r="M30" s="73" t="e">
        <f t="shared" si="3"/>
        <v>#DIV/0!</v>
      </c>
      <c r="N30" s="36" t="s">
        <v>123</v>
      </c>
      <c r="O30" s="37" t="s">
        <v>73</v>
      </c>
      <c r="P30" s="37">
        <v>12</v>
      </c>
      <c r="Q30" s="42">
        <v>28</v>
      </c>
      <c r="R30" s="94" t="s">
        <v>43</v>
      </c>
      <c r="S30" s="94" t="s">
        <v>43</v>
      </c>
      <c r="T30" s="95">
        <f t="shared" si="4"/>
        <v>1</v>
      </c>
      <c r="U30" s="94" t="s">
        <v>43</v>
      </c>
      <c r="V30" s="91" t="str">
        <f t="shared" si="5"/>
        <v>Выполнено.</v>
      </c>
      <c r="W30" s="97"/>
    </row>
    <row r="31" ht="137.25" customHeight="1" spans="1:23">
      <c r="A31" s="34">
        <v>10</v>
      </c>
      <c r="B31" s="34">
        <v>0</v>
      </c>
      <c r="C31" s="35" t="s">
        <v>124</v>
      </c>
      <c r="D31" s="36" t="s">
        <v>125</v>
      </c>
      <c r="E31" s="37" t="s">
        <v>59</v>
      </c>
      <c r="F31" s="37" t="s">
        <v>71</v>
      </c>
      <c r="G31" s="42"/>
      <c r="H31" s="42"/>
      <c r="I31" s="42"/>
      <c r="J31" s="42"/>
      <c r="K31" s="38">
        <f t="shared" si="2"/>
        <v>0</v>
      </c>
      <c r="L31" s="42"/>
      <c r="M31" s="73" t="e">
        <f t="shared" si="3"/>
        <v>#DIV/0!</v>
      </c>
      <c r="N31" s="36" t="s">
        <v>126</v>
      </c>
      <c r="O31" s="37" t="s">
        <v>73</v>
      </c>
      <c r="P31" s="37">
        <v>0</v>
      </c>
      <c r="Q31" s="93">
        <v>0</v>
      </c>
      <c r="R31" s="103" t="s">
        <v>43</v>
      </c>
      <c r="S31" s="94" t="s">
        <v>43</v>
      </c>
      <c r="T31" s="95" t="s">
        <v>43</v>
      </c>
      <c r="U31" s="94" t="s">
        <v>43</v>
      </c>
      <c r="V31" s="101" t="s">
        <v>74</v>
      </c>
      <c r="W31" s="102"/>
    </row>
    <row r="32" ht="152.25" customHeight="1" spans="1:23">
      <c r="A32" s="50">
        <v>10</v>
      </c>
      <c r="B32" s="50">
        <v>0</v>
      </c>
      <c r="C32" s="35">
        <v>500004</v>
      </c>
      <c r="D32" s="36" t="s">
        <v>127</v>
      </c>
      <c r="E32" s="37" t="s">
        <v>128</v>
      </c>
      <c r="F32" s="37" t="s">
        <v>85</v>
      </c>
      <c r="G32" s="38">
        <v>0</v>
      </c>
      <c r="H32" s="38">
        <v>0</v>
      </c>
      <c r="I32" s="38">
        <v>0</v>
      </c>
      <c r="J32" s="38">
        <v>0</v>
      </c>
      <c r="K32" s="38">
        <f t="shared" si="2"/>
        <v>0</v>
      </c>
      <c r="L32" s="38">
        <v>0</v>
      </c>
      <c r="M32" s="73" t="e">
        <f t="shared" si="3"/>
        <v>#DIV/0!</v>
      </c>
      <c r="N32" s="36" t="s">
        <v>129</v>
      </c>
      <c r="O32" s="37" t="s">
        <v>130</v>
      </c>
      <c r="P32" s="37">
        <v>105</v>
      </c>
      <c r="Q32" s="93">
        <v>105</v>
      </c>
      <c r="R32" s="94" t="s">
        <v>43</v>
      </c>
      <c r="S32" s="94" t="s">
        <v>43</v>
      </c>
      <c r="T32" s="95">
        <f t="shared" si="4"/>
        <v>1</v>
      </c>
      <c r="U32" s="94" t="s">
        <v>43</v>
      </c>
      <c r="V32" s="91" t="str">
        <f t="shared" si="5"/>
        <v>Выполнено.</v>
      </c>
      <c r="W32" s="97"/>
    </row>
    <row r="33" ht="182.25" customHeight="1" spans="1:23">
      <c r="A33" s="51">
        <v>10</v>
      </c>
      <c r="B33" s="51">
        <v>0</v>
      </c>
      <c r="C33" s="52"/>
      <c r="D33" s="53" t="s">
        <v>131</v>
      </c>
      <c r="E33" s="53"/>
      <c r="F33" s="53"/>
      <c r="G33" s="53"/>
      <c r="H33" s="53"/>
      <c r="I33" s="53"/>
      <c r="J33" s="53"/>
      <c r="K33" s="53"/>
      <c r="L33" s="53"/>
      <c r="M33" s="53"/>
      <c r="N33" s="53" t="s">
        <v>132</v>
      </c>
      <c r="O33" s="69" t="s">
        <v>42</v>
      </c>
      <c r="P33" s="69">
        <v>44</v>
      </c>
      <c r="Q33" s="42">
        <v>47.5</v>
      </c>
      <c r="R33" s="89">
        <f>IF((Q33/P33)&lt;1,Q33/P33,1)</f>
        <v>1</v>
      </c>
      <c r="S33" s="90" t="s">
        <v>43</v>
      </c>
      <c r="T33" s="90" t="s">
        <v>43</v>
      </c>
      <c r="U33" s="90" t="s">
        <v>43</v>
      </c>
      <c r="V33" s="91" t="str">
        <f>IF(R33&gt;=1,"Выполнено.",IF(R33&lt;1,"Не выполнено.",""))</f>
        <v>Выполнено.</v>
      </c>
      <c r="W33" s="92"/>
    </row>
    <row r="34" ht="20.25" customHeight="1" spans="1:23">
      <c r="A34" s="32">
        <v>10</v>
      </c>
      <c r="B34" s="32">
        <v>0</v>
      </c>
      <c r="C34" s="43" t="s">
        <v>133</v>
      </c>
      <c r="D34" s="44" t="s">
        <v>134</v>
      </c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104"/>
    </row>
    <row r="35" ht="164.25" customHeight="1" spans="1:23">
      <c r="A35" s="50">
        <v>10</v>
      </c>
      <c r="B35" s="50">
        <v>0</v>
      </c>
      <c r="C35" s="35" t="s">
        <v>135</v>
      </c>
      <c r="D35" s="39" t="s">
        <v>136</v>
      </c>
      <c r="E35" s="40" t="s">
        <v>52</v>
      </c>
      <c r="F35" s="40" t="s">
        <v>85</v>
      </c>
      <c r="G35" s="41">
        <v>0</v>
      </c>
      <c r="H35" s="41">
        <v>0</v>
      </c>
      <c r="I35" s="41">
        <v>0</v>
      </c>
      <c r="J35" s="41">
        <v>0</v>
      </c>
      <c r="K35" s="41">
        <f t="shared" si="2"/>
        <v>0</v>
      </c>
      <c r="L35" s="41">
        <v>0</v>
      </c>
      <c r="M35" s="75" t="e">
        <f t="shared" si="3"/>
        <v>#DIV/0!</v>
      </c>
      <c r="N35" s="39" t="s">
        <v>137</v>
      </c>
      <c r="O35" s="40" t="s">
        <v>67</v>
      </c>
      <c r="P35" s="40">
        <v>7</v>
      </c>
      <c r="Q35" s="98">
        <v>7</v>
      </c>
      <c r="R35" s="106" t="s">
        <v>43</v>
      </c>
      <c r="S35" s="106" t="s">
        <v>43</v>
      </c>
      <c r="T35" s="100">
        <f t="shared" si="4"/>
        <v>1</v>
      </c>
      <c r="U35" s="106" t="s">
        <v>43</v>
      </c>
      <c r="V35" s="91" t="str">
        <f t="shared" ref="V35:V42" si="6">IF(T35&gt;=1,"Выполнено.",IF(T35&lt;1,"Не выполнено.",""))</f>
        <v>Выполнено.</v>
      </c>
      <c r="W35" s="97"/>
    </row>
    <row r="36" ht="47.25" spans="1:23">
      <c r="A36" s="50">
        <v>10</v>
      </c>
      <c r="B36" s="50">
        <v>0</v>
      </c>
      <c r="C36" s="35" t="s">
        <v>138</v>
      </c>
      <c r="D36" s="36" t="s">
        <v>139</v>
      </c>
      <c r="E36" s="37" t="s">
        <v>59</v>
      </c>
      <c r="F36" s="37" t="s">
        <v>85</v>
      </c>
      <c r="G36" s="38">
        <v>0</v>
      </c>
      <c r="H36" s="38">
        <v>0</v>
      </c>
      <c r="I36" s="38">
        <v>0</v>
      </c>
      <c r="J36" s="38">
        <v>0</v>
      </c>
      <c r="K36" s="38">
        <f t="shared" si="2"/>
        <v>0</v>
      </c>
      <c r="L36" s="38">
        <v>0</v>
      </c>
      <c r="M36" s="73" t="e">
        <f t="shared" si="3"/>
        <v>#DIV/0!</v>
      </c>
      <c r="N36" s="36" t="s">
        <v>140</v>
      </c>
      <c r="O36" s="37" t="s">
        <v>141</v>
      </c>
      <c r="P36" s="37">
        <v>140</v>
      </c>
      <c r="Q36" s="93">
        <v>90</v>
      </c>
      <c r="R36" s="103" t="s">
        <v>43</v>
      </c>
      <c r="S36" s="94" t="s">
        <v>43</v>
      </c>
      <c r="T36" s="95">
        <f t="shared" si="4"/>
        <v>0.642857142857143</v>
      </c>
      <c r="U36" s="103" t="s">
        <v>43</v>
      </c>
      <c r="V36" s="91" t="str">
        <f t="shared" si="6"/>
        <v>Не выполнено.</v>
      </c>
      <c r="W36" s="96" t="s">
        <v>142</v>
      </c>
    </row>
    <row r="37" ht="150.75" customHeight="1" spans="1:23">
      <c r="A37" s="34">
        <v>10</v>
      </c>
      <c r="B37" s="34">
        <v>0</v>
      </c>
      <c r="C37" s="35" t="s">
        <v>143</v>
      </c>
      <c r="D37" s="36" t="s">
        <v>144</v>
      </c>
      <c r="E37" s="37" t="s">
        <v>59</v>
      </c>
      <c r="F37" s="37" t="s">
        <v>85</v>
      </c>
      <c r="G37" s="38">
        <v>0</v>
      </c>
      <c r="H37" s="38">
        <v>0</v>
      </c>
      <c r="I37" s="38">
        <v>0</v>
      </c>
      <c r="J37" s="38">
        <v>0</v>
      </c>
      <c r="K37" s="38">
        <f t="shared" si="2"/>
        <v>0</v>
      </c>
      <c r="L37" s="38">
        <v>0</v>
      </c>
      <c r="M37" s="73" t="e">
        <f t="shared" si="3"/>
        <v>#DIV/0!</v>
      </c>
      <c r="N37" s="36" t="s">
        <v>145</v>
      </c>
      <c r="O37" s="36" t="s">
        <v>146</v>
      </c>
      <c r="P37" s="37">
        <v>6250</v>
      </c>
      <c r="Q37" s="93">
        <v>5711</v>
      </c>
      <c r="R37" s="103" t="s">
        <v>43</v>
      </c>
      <c r="S37" s="103" t="s">
        <v>43</v>
      </c>
      <c r="T37" s="95">
        <f t="shared" si="4"/>
        <v>0.91376</v>
      </c>
      <c r="U37" s="103" t="s">
        <v>43</v>
      </c>
      <c r="V37" s="91" t="str">
        <f t="shared" si="6"/>
        <v>Не выполнено.</v>
      </c>
      <c r="W37" s="96" t="s">
        <v>147</v>
      </c>
    </row>
    <row r="38" ht="15.75" customHeight="1" spans="1:23">
      <c r="A38" s="32">
        <v>10</v>
      </c>
      <c r="B38" s="32">
        <v>0</v>
      </c>
      <c r="C38" s="43" t="s">
        <v>148</v>
      </c>
      <c r="D38" s="44" t="s">
        <v>149</v>
      </c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104"/>
    </row>
    <row r="39" ht="345" customHeight="1" spans="1:23">
      <c r="A39" s="34">
        <v>10</v>
      </c>
      <c r="B39" s="34">
        <v>0</v>
      </c>
      <c r="C39" s="35" t="s">
        <v>150</v>
      </c>
      <c r="D39" s="39" t="s">
        <v>151</v>
      </c>
      <c r="E39" s="40" t="s">
        <v>152</v>
      </c>
      <c r="F39" s="40" t="s">
        <v>85</v>
      </c>
      <c r="G39" s="41">
        <v>0</v>
      </c>
      <c r="H39" s="41">
        <v>0</v>
      </c>
      <c r="I39" s="41">
        <v>0</v>
      </c>
      <c r="J39" s="41">
        <v>0</v>
      </c>
      <c r="K39" s="41">
        <f t="shared" si="2"/>
        <v>0</v>
      </c>
      <c r="L39" s="41">
        <v>0</v>
      </c>
      <c r="M39" s="75" t="e">
        <f t="shared" si="3"/>
        <v>#DIV/0!</v>
      </c>
      <c r="N39" s="39" t="s">
        <v>153</v>
      </c>
      <c r="O39" s="40" t="s">
        <v>73</v>
      </c>
      <c r="P39" s="40">
        <v>33</v>
      </c>
      <c r="Q39" s="107">
        <v>35</v>
      </c>
      <c r="R39" s="99" t="s">
        <v>43</v>
      </c>
      <c r="S39" s="99" t="s">
        <v>43</v>
      </c>
      <c r="T39" s="100">
        <f t="shared" si="4"/>
        <v>1</v>
      </c>
      <c r="U39" s="99" t="s">
        <v>43</v>
      </c>
      <c r="V39" s="91" t="str">
        <f t="shared" si="6"/>
        <v>Выполнено.</v>
      </c>
      <c r="W39" s="97"/>
    </row>
    <row r="40" ht="21" customHeight="1" spans="1:23">
      <c r="A40" s="32">
        <v>10</v>
      </c>
      <c r="B40" s="32">
        <v>0</v>
      </c>
      <c r="C40" s="43" t="s">
        <v>154</v>
      </c>
      <c r="D40" s="44" t="s">
        <v>155</v>
      </c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104"/>
    </row>
    <row r="41" ht="317.25" customHeight="1" spans="1:23">
      <c r="A41" s="34">
        <v>10</v>
      </c>
      <c r="B41" s="34">
        <v>0</v>
      </c>
      <c r="C41" s="35" t="s">
        <v>156</v>
      </c>
      <c r="D41" s="39" t="s">
        <v>157</v>
      </c>
      <c r="E41" s="40" t="s">
        <v>52</v>
      </c>
      <c r="F41" s="40" t="s">
        <v>85</v>
      </c>
      <c r="G41" s="41">
        <v>0</v>
      </c>
      <c r="H41" s="41">
        <v>0</v>
      </c>
      <c r="I41" s="41">
        <v>0</v>
      </c>
      <c r="J41" s="41">
        <v>0</v>
      </c>
      <c r="K41" s="41">
        <f t="shared" si="2"/>
        <v>0</v>
      </c>
      <c r="L41" s="41">
        <v>0</v>
      </c>
      <c r="M41" s="75" t="e">
        <f t="shared" si="3"/>
        <v>#DIV/0!</v>
      </c>
      <c r="N41" s="39" t="s">
        <v>158</v>
      </c>
      <c r="O41" s="40" t="s">
        <v>67</v>
      </c>
      <c r="P41" s="40">
        <v>27</v>
      </c>
      <c r="Q41" s="107">
        <v>27</v>
      </c>
      <c r="R41" s="99" t="s">
        <v>43</v>
      </c>
      <c r="S41" s="99" t="s">
        <v>43</v>
      </c>
      <c r="T41" s="100">
        <f t="shared" si="4"/>
        <v>1</v>
      </c>
      <c r="U41" s="99" t="s">
        <v>43</v>
      </c>
      <c r="V41" s="91" t="str">
        <f t="shared" si="6"/>
        <v>Выполнено.</v>
      </c>
      <c r="W41" s="97"/>
    </row>
    <row r="42" ht="181.5" customHeight="1" spans="1:23">
      <c r="A42" s="34">
        <v>10</v>
      </c>
      <c r="B42" s="34">
        <v>0</v>
      </c>
      <c r="C42" s="35" t="s">
        <v>159</v>
      </c>
      <c r="D42" s="36" t="s">
        <v>160</v>
      </c>
      <c r="E42" s="37" t="s">
        <v>52</v>
      </c>
      <c r="F42" s="37" t="s">
        <v>85</v>
      </c>
      <c r="G42" s="38">
        <v>0</v>
      </c>
      <c r="H42" s="38">
        <v>0</v>
      </c>
      <c r="I42" s="38">
        <v>0</v>
      </c>
      <c r="J42" s="38">
        <v>0</v>
      </c>
      <c r="K42" s="38">
        <f t="shared" si="2"/>
        <v>0</v>
      </c>
      <c r="L42" s="38">
        <v>0</v>
      </c>
      <c r="M42" s="73" t="e">
        <f t="shared" si="3"/>
        <v>#DIV/0!</v>
      </c>
      <c r="N42" s="36" t="s">
        <v>161</v>
      </c>
      <c r="O42" s="37" t="s">
        <v>130</v>
      </c>
      <c r="P42" s="37">
        <v>60</v>
      </c>
      <c r="Q42" s="42">
        <v>0</v>
      </c>
      <c r="R42" s="94" t="s">
        <v>43</v>
      </c>
      <c r="S42" s="94" t="s">
        <v>43</v>
      </c>
      <c r="T42" s="95">
        <f t="shared" si="4"/>
        <v>0</v>
      </c>
      <c r="U42" s="94" t="s">
        <v>43</v>
      </c>
      <c r="V42" s="91" t="str">
        <f t="shared" si="6"/>
        <v>Не выполнено.</v>
      </c>
      <c r="W42" s="96" t="s">
        <v>162</v>
      </c>
    </row>
    <row r="43" ht="15.75" spans="1:23">
      <c r="A43" s="54" t="s">
        <v>163</v>
      </c>
      <c r="B43" s="54"/>
      <c r="C43" s="54"/>
      <c r="D43" s="54"/>
      <c r="E43" s="54"/>
      <c r="F43" s="54"/>
      <c r="G43" s="33"/>
      <c r="H43" s="33"/>
      <c r="I43" s="33"/>
      <c r="J43" s="33"/>
      <c r="K43" s="33"/>
      <c r="L43" s="33"/>
      <c r="M43" s="33"/>
      <c r="N43" s="62"/>
      <c r="O43" s="78"/>
      <c r="P43" s="78"/>
      <c r="Q43" s="78"/>
      <c r="R43" s="78"/>
      <c r="S43" s="33"/>
      <c r="T43" s="33"/>
      <c r="U43" s="33"/>
      <c r="V43" s="33"/>
      <c r="W43" s="33"/>
    </row>
    <row r="44" ht="31.5" customHeight="1" spans="1:23">
      <c r="A44" s="55" t="s">
        <v>164</v>
      </c>
      <c r="B44" s="55"/>
      <c r="C44" s="55"/>
      <c r="D44" s="55"/>
      <c r="E44" s="55"/>
      <c r="F44" s="55"/>
      <c r="G44" s="56">
        <f t="shared" ref="G44:L44" si="7">G45+G51</f>
        <v>3990</v>
      </c>
      <c r="H44" s="56">
        <f t="shared" si="7"/>
        <v>3966</v>
      </c>
      <c r="I44" s="56">
        <f t="shared" si="7"/>
        <v>0</v>
      </c>
      <c r="J44" s="56">
        <f t="shared" si="7"/>
        <v>0</v>
      </c>
      <c r="K44" s="56">
        <f t="shared" si="7"/>
        <v>3966</v>
      </c>
      <c r="L44" s="56">
        <f t="shared" si="7"/>
        <v>0</v>
      </c>
      <c r="M44" s="79">
        <f t="shared" si="3"/>
        <v>0.993984962406015</v>
      </c>
      <c r="N44" s="80" t="s">
        <v>165</v>
      </c>
      <c r="O44" s="81"/>
      <c r="P44" s="81"/>
      <c r="Q44" s="108"/>
      <c r="R44" s="109">
        <f>SUM(R7:R10,R33)</f>
        <v>5</v>
      </c>
      <c r="S44" s="109"/>
      <c r="T44" s="90" t="s">
        <v>43</v>
      </c>
      <c r="U44" s="90"/>
      <c r="V44" s="69" t="s">
        <v>43</v>
      </c>
      <c r="W44" s="69"/>
    </row>
    <row r="45" ht="30.75" customHeight="1" spans="1:23">
      <c r="A45" s="57" t="s">
        <v>166</v>
      </c>
      <c r="B45" s="58"/>
      <c r="C45" s="58"/>
      <c r="D45" s="58"/>
      <c r="E45" s="58"/>
      <c r="F45" s="59"/>
      <c r="G45" s="60">
        <f t="shared" ref="G45:L45" si="8">SUM(G47:G50)</f>
        <v>3990</v>
      </c>
      <c r="H45" s="60">
        <f t="shared" si="8"/>
        <v>3966</v>
      </c>
      <c r="I45" s="60">
        <f t="shared" si="8"/>
        <v>0</v>
      </c>
      <c r="J45" s="60">
        <f t="shared" si="8"/>
        <v>0</v>
      </c>
      <c r="K45" s="60">
        <f t="shared" si="8"/>
        <v>3966</v>
      </c>
      <c r="L45" s="60">
        <f t="shared" si="8"/>
        <v>0</v>
      </c>
      <c r="M45" s="82" t="s">
        <v>43</v>
      </c>
      <c r="N45" s="83" t="s">
        <v>167</v>
      </c>
      <c r="O45" s="84"/>
      <c r="P45" s="84"/>
      <c r="Q45" s="110"/>
      <c r="R45" s="111">
        <v>5</v>
      </c>
      <c r="S45" s="111"/>
      <c r="T45" s="90" t="s">
        <v>43</v>
      </c>
      <c r="U45" s="90"/>
      <c r="V45" s="69" t="s">
        <v>43</v>
      </c>
      <c r="W45" s="69"/>
    </row>
    <row r="46" ht="18" customHeight="1" spans="1:23">
      <c r="A46" s="55" t="s">
        <v>168</v>
      </c>
      <c r="B46" s="55"/>
      <c r="C46" s="55"/>
      <c r="D46" s="55"/>
      <c r="E46" s="55"/>
      <c r="F46" s="55"/>
      <c r="G46" s="61"/>
      <c r="H46" s="61"/>
      <c r="I46" s="61"/>
      <c r="J46" s="61"/>
      <c r="K46" s="82"/>
      <c r="L46" s="82"/>
      <c r="M46" s="82"/>
      <c r="N46" s="53" t="s">
        <v>169</v>
      </c>
      <c r="O46" s="53"/>
      <c r="P46" s="53"/>
      <c r="Q46" s="53"/>
      <c r="R46" s="109">
        <f>R44/R45</f>
        <v>1</v>
      </c>
      <c r="S46" s="109"/>
      <c r="T46" s="90" t="s">
        <v>43</v>
      </c>
      <c r="U46" s="90"/>
      <c r="V46" s="69" t="s">
        <v>43</v>
      </c>
      <c r="W46" s="69"/>
    </row>
    <row r="47" ht="32.25" customHeight="1" spans="1:23">
      <c r="A47" s="55" t="s">
        <v>170</v>
      </c>
      <c r="B47" s="55"/>
      <c r="C47" s="55"/>
      <c r="D47" s="55"/>
      <c r="E47" s="55"/>
      <c r="F47" s="55"/>
      <c r="G47" s="60">
        <f t="shared" ref="G47:L47" si="9">SUM(G16:G18,G26:G27,G31)</f>
        <v>3990</v>
      </c>
      <c r="H47" s="60">
        <f t="shared" si="9"/>
        <v>3966</v>
      </c>
      <c r="I47" s="60">
        <f t="shared" si="9"/>
        <v>0</v>
      </c>
      <c r="J47" s="60">
        <f t="shared" si="9"/>
        <v>0</v>
      </c>
      <c r="K47" s="60">
        <f t="shared" si="9"/>
        <v>3966</v>
      </c>
      <c r="L47" s="60">
        <f t="shared" si="9"/>
        <v>0</v>
      </c>
      <c r="M47" s="82" t="s">
        <v>43</v>
      </c>
      <c r="N47" s="53"/>
      <c r="O47" s="53"/>
      <c r="P47" s="53"/>
      <c r="Q47" s="53"/>
      <c r="R47" s="109"/>
      <c r="S47" s="109"/>
      <c r="T47" s="90"/>
      <c r="U47" s="90"/>
      <c r="V47" s="69"/>
      <c r="W47" s="69"/>
    </row>
    <row r="48" ht="18.75" customHeight="1" spans="1:23">
      <c r="A48" s="55" t="s">
        <v>171</v>
      </c>
      <c r="B48" s="55"/>
      <c r="C48" s="55"/>
      <c r="D48" s="55"/>
      <c r="E48" s="55"/>
      <c r="F48" s="55"/>
      <c r="G48" s="60">
        <v>0</v>
      </c>
      <c r="H48" s="60">
        <v>0</v>
      </c>
      <c r="I48" s="60">
        <v>0</v>
      </c>
      <c r="J48" s="60">
        <v>0</v>
      </c>
      <c r="K48" s="60">
        <v>0</v>
      </c>
      <c r="L48" s="60">
        <v>0</v>
      </c>
      <c r="M48" s="82" t="s">
        <v>43</v>
      </c>
      <c r="N48" s="53"/>
      <c r="O48" s="53"/>
      <c r="P48" s="53"/>
      <c r="Q48" s="53"/>
      <c r="R48" s="109"/>
      <c r="S48" s="109"/>
      <c r="T48" s="90"/>
      <c r="U48" s="90"/>
      <c r="V48" s="69"/>
      <c r="W48" s="69"/>
    </row>
    <row r="49" ht="22.5" customHeight="1" spans="1:23">
      <c r="A49" s="55" t="s">
        <v>172</v>
      </c>
      <c r="B49" s="55"/>
      <c r="C49" s="55"/>
      <c r="D49" s="55"/>
      <c r="E49" s="55"/>
      <c r="F49" s="55"/>
      <c r="G49" s="60">
        <v>0</v>
      </c>
      <c r="H49" s="60">
        <v>0</v>
      </c>
      <c r="I49" s="60">
        <v>0</v>
      </c>
      <c r="J49" s="60">
        <v>0</v>
      </c>
      <c r="K49" s="60">
        <v>0</v>
      </c>
      <c r="L49" s="60">
        <v>0</v>
      </c>
      <c r="M49" s="82" t="s">
        <v>43</v>
      </c>
      <c r="N49" s="36" t="s">
        <v>173</v>
      </c>
      <c r="O49" s="36"/>
      <c r="P49" s="36"/>
      <c r="Q49" s="36"/>
      <c r="R49" s="103" t="s">
        <v>43</v>
      </c>
      <c r="S49" s="103"/>
      <c r="T49" s="103">
        <f>SUM(T12:T13,T15,T17:T21,T23:T24,T26:T27,T29:T30,T32,T35:T37,T39,T41:T42)</f>
        <v>15.3966965079365</v>
      </c>
      <c r="U49" s="103"/>
      <c r="V49" s="74" t="s">
        <v>43</v>
      </c>
      <c r="W49" s="74"/>
    </row>
    <row r="50" ht="38.25" customHeight="1" spans="1:23">
      <c r="A50" s="55" t="s">
        <v>174</v>
      </c>
      <c r="B50" s="55"/>
      <c r="C50" s="55"/>
      <c r="D50" s="55"/>
      <c r="E50" s="55"/>
      <c r="F50" s="55"/>
      <c r="G50" s="60">
        <v>0</v>
      </c>
      <c r="H50" s="60">
        <v>0</v>
      </c>
      <c r="I50" s="60">
        <v>0</v>
      </c>
      <c r="J50" s="60">
        <v>0</v>
      </c>
      <c r="K50" s="60">
        <v>0</v>
      </c>
      <c r="L50" s="60">
        <v>0</v>
      </c>
      <c r="M50" s="82" t="s">
        <v>43</v>
      </c>
      <c r="N50" s="36" t="s">
        <v>175</v>
      </c>
      <c r="O50" s="36"/>
      <c r="P50" s="36"/>
      <c r="Q50" s="36"/>
      <c r="R50" s="94" t="s">
        <v>43</v>
      </c>
      <c r="S50" s="94"/>
      <c r="T50" s="112">
        <v>21</v>
      </c>
      <c r="U50" s="112"/>
      <c r="V50" s="37" t="s">
        <v>43</v>
      </c>
      <c r="W50" s="37"/>
    </row>
    <row r="51" ht="24" customHeight="1" spans="1:23">
      <c r="A51" s="55" t="s">
        <v>176</v>
      </c>
      <c r="B51" s="55"/>
      <c r="C51" s="55"/>
      <c r="D51" s="55"/>
      <c r="E51" s="55"/>
      <c r="F51" s="55"/>
      <c r="G51" s="60">
        <v>0</v>
      </c>
      <c r="H51" s="60">
        <v>0</v>
      </c>
      <c r="I51" s="60">
        <v>0</v>
      </c>
      <c r="J51" s="60">
        <v>0</v>
      </c>
      <c r="K51" s="60">
        <v>0</v>
      </c>
      <c r="L51" s="60">
        <v>0</v>
      </c>
      <c r="M51" s="82" t="s">
        <v>43</v>
      </c>
      <c r="N51" s="85" t="s">
        <v>177</v>
      </c>
      <c r="O51" s="85"/>
      <c r="P51" s="85"/>
      <c r="Q51" s="85"/>
      <c r="R51" s="103" t="s">
        <v>43</v>
      </c>
      <c r="S51" s="103"/>
      <c r="T51" s="103">
        <f>T49/T50</f>
        <v>0.733176024187453</v>
      </c>
      <c r="U51" s="103"/>
      <c r="V51" s="74" t="s">
        <v>43</v>
      </c>
      <c r="W51" s="74"/>
    </row>
    <row r="52" ht="15.75" spans="1:23">
      <c r="A52" s="62"/>
      <c r="B52" s="62"/>
      <c r="C52" s="62"/>
      <c r="D52" s="62"/>
      <c r="E52" s="62"/>
      <c r="F52" s="62"/>
      <c r="G52" s="33"/>
      <c r="H52" s="33"/>
      <c r="I52" s="33"/>
      <c r="J52" s="33"/>
      <c r="K52" s="33"/>
      <c r="L52" s="33"/>
      <c r="M52" s="33"/>
      <c r="N52" s="85"/>
      <c r="O52" s="85"/>
      <c r="P52" s="85"/>
      <c r="Q52" s="85"/>
      <c r="R52" s="103"/>
      <c r="S52" s="103"/>
      <c r="T52" s="103"/>
      <c r="U52" s="103"/>
      <c r="V52" s="74"/>
      <c r="W52" s="74"/>
    </row>
    <row r="53" ht="15.75" spans="1:23">
      <c r="A53" s="62"/>
      <c r="B53" s="62"/>
      <c r="C53" s="62"/>
      <c r="D53" s="62"/>
      <c r="E53" s="62"/>
      <c r="F53" s="62"/>
      <c r="G53" s="33"/>
      <c r="H53" s="33"/>
      <c r="I53" s="33"/>
      <c r="J53" s="33"/>
      <c r="K53" s="33"/>
      <c r="L53" s="33"/>
      <c r="M53" s="33"/>
      <c r="N53" s="85"/>
      <c r="O53" s="85"/>
      <c r="P53" s="85"/>
      <c r="Q53" s="85"/>
      <c r="R53" s="103"/>
      <c r="S53" s="103"/>
      <c r="T53" s="103"/>
      <c r="U53" s="103"/>
      <c r="V53" s="74"/>
      <c r="W53" s="74"/>
    </row>
    <row r="54" ht="54.75" customHeight="1" spans="1:23">
      <c r="A54" s="62"/>
      <c r="B54" s="62"/>
      <c r="C54" s="62"/>
      <c r="D54" s="62"/>
      <c r="E54" s="62"/>
      <c r="F54" s="62"/>
      <c r="G54" s="33"/>
      <c r="H54" s="33"/>
      <c r="I54" s="33"/>
      <c r="J54" s="33"/>
      <c r="K54" s="33"/>
      <c r="L54" s="33"/>
      <c r="M54" s="33"/>
      <c r="N54" s="86" t="s">
        <v>178</v>
      </c>
      <c r="O54" s="86"/>
      <c r="P54" s="86"/>
      <c r="Q54" s="86"/>
      <c r="R54" s="113">
        <f>0.5*R46+0.3*T51+0.2*M44</f>
        <v>0.918749799737439</v>
      </c>
      <c r="S54" s="114"/>
      <c r="T54" s="114"/>
      <c r="U54" s="115"/>
      <c r="V54" s="116" t="s">
        <v>43</v>
      </c>
      <c r="W54" s="116"/>
    </row>
    <row r="55" ht="39" customHeight="1" spans="1:23">
      <c r="A55" s="62"/>
      <c r="B55" s="62"/>
      <c r="C55" s="62"/>
      <c r="D55" s="62"/>
      <c r="E55" s="62"/>
      <c r="F55" s="62"/>
      <c r="G55" s="33"/>
      <c r="H55" s="33"/>
      <c r="I55" s="33"/>
      <c r="J55" s="33"/>
      <c r="K55" s="33"/>
      <c r="L55" s="33"/>
      <c r="M55" s="33"/>
      <c r="N55" s="86" t="s">
        <v>179</v>
      </c>
      <c r="O55" s="86"/>
      <c r="P55" s="86"/>
      <c r="Q55" s="86"/>
      <c r="R55" s="117" t="str">
        <f>IF(R54&gt;=0.95,"Высокая эффективность",IF(AND(R54&lt;0.95,R54&gt;=0.8),"Средняя эффективность",IF(AND(R54&lt;0.8,R54&gt;=0.7),"Эффективность удовлетворительная",IF(R54&lt;0.7,"Эффективность неудовлетворительная",""))))</f>
        <v>Средняя эффективность</v>
      </c>
      <c r="S55" s="117"/>
      <c r="T55" s="117"/>
      <c r="U55" s="117"/>
      <c r="V55" s="116" t="s">
        <v>43</v>
      </c>
      <c r="W55" s="116"/>
    </row>
    <row r="56" ht="15.75" spans="1:22">
      <c r="A56" s="63"/>
      <c r="B56" s="63"/>
      <c r="C56" s="63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</row>
    <row r="57" ht="15.75" spans="1:22">
      <c r="A57" s="63"/>
      <c r="B57" s="63"/>
      <c r="C57" s="63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</row>
  </sheetData>
  <sheetProtection password="CB6B" sheet="1" formatCells="0" formatColumns="0" formatRows="0" objects="1" scenarios="1"/>
  <mergeCells count="81">
    <mergeCell ref="A1:W1"/>
    <mergeCell ref="A3:C3"/>
    <mergeCell ref="G3:K3"/>
    <mergeCell ref="N3:U3"/>
    <mergeCell ref="H4:I4"/>
    <mergeCell ref="R4:S4"/>
    <mergeCell ref="T4:U4"/>
    <mergeCell ref="V6:W6"/>
    <mergeCell ref="D11:W11"/>
    <mergeCell ref="D14:W14"/>
    <mergeCell ref="D22:W22"/>
    <mergeCell ref="D25:W25"/>
    <mergeCell ref="D28:W28"/>
    <mergeCell ref="D33:M33"/>
    <mergeCell ref="D34:W34"/>
    <mergeCell ref="D38:W38"/>
    <mergeCell ref="D40:W40"/>
    <mergeCell ref="A43:F43"/>
    <mergeCell ref="V43:W43"/>
    <mergeCell ref="A44:F44"/>
    <mergeCell ref="N44:Q44"/>
    <mergeCell ref="R44:S44"/>
    <mergeCell ref="T44:U44"/>
    <mergeCell ref="V44:W44"/>
    <mergeCell ref="A45:F45"/>
    <mergeCell ref="N45:Q45"/>
    <mergeCell ref="R45:S45"/>
    <mergeCell ref="T45:U45"/>
    <mergeCell ref="V45:W45"/>
    <mergeCell ref="A46:F46"/>
    <mergeCell ref="A47:F47"/>
    <mergeCell ref="A48:F48"/>
    <mergeCell ref="A49:F49"/>
    <mergeCell ref="N49:Q49"/>
    <mergeCell ref="R49:S49"/>
    <mergeCell ref="T49:U49"/>
    <mergeCell ref="V49:W49"/>
    <mergeCell ref="A50:F50"/>
    <mergeCell ref="N50:Q50"/>
    <mergeCell ref="R50:S50"/>
    <mergeCell ref="T50:U50"/>
    <mergeCell ref="V50:W50"/>
    <mergeCell ref="A51:F51"/>
    <mergeCell ref="A52:F52"/>
    <mergeCell ref="A53:F53"/>
    <mergeCell ref="A54:F54"/>
    <mergeCell ref="N54:Q54"/>
    <mergeCell ref="R54:U54"/>
    <mergeCell ref="V54:W54"/>
    <mergeCell ref="A55:F55"/>
    <mergeCell ref="N55:Q55"/>
    <mergeCell ref="R55:U55"/>
    <mergeCell ref="V55:W55"/>
    <mergeCell ref="A4:A5"/>
    <mergeCell ref="A7:A10"/>
    <mergeCell ref="B4:B5"/>
    <mergeCell ref="B7:B10"/>
    <mergeCell ref="C4:C5"/>
    <mergeCell ref="C7:C10"/>
    <mergeCell ref="D3:D5"/>
    <mergeCell ref="E3:E5"/>
    <mergeCell ref="F3:F5"/>
    <mergeCell ref="G4:G5"/>
    <mergeCell ref="K4:K5"/>
    <mergeCell ref="L3:L5"/>
    <mergeCell ref="M3:M5"/>
    <mergeCell ref="N4:N5"/>
    <mergeCell ref="O4:O5"/>
    <mergeCell ref="P4:P5"/>
    <mergeCell ref="Q4:Q5"/>
    <mergeCell ref="V3:W5"/>
    <mergeCell ref="D7:M8"/>
    <mergeCell ref="D9:M10"/>
    <mergeCell ref="N46:Q48"/>
    <mergeCell ref="R46:S48"/>
    <mergeCell ref="T46:U48"/>
    <mergeCell ref="V46:W48"/>
    <mergeCell ref="N51:Q53"/>
    <mergeCell ref="R51:S53"/>
    <mergeCell ref="T51:U53"/>
    <mergeCell ref="V51:W53"/>
  </mergeCells>
  <conditionalFormatting sqref="R33:U33">
    <cfRule type="containsErrors" dxfId="0" priority="5">
      <formula>ISERROR(R33)</formula>
    </cfRule>
  </conditionalFormatting>
  <conditionalFormatting sqref="M44">
    <cfRule type="containsErrors" dxfId="1" priority="10">
      <formula>ISERROR(M44)</formula>
    </cfRule>
  </conditionalFormatting>
  <conditionalFormatting sqref="R55:U55">
    <cfRule type="containsErrors" dxfId="2" priority="15">
      <formula>ISERROR(R55)</formula>
    </cfRule>
    <cfRule type="containsErrors" dxfId="2" priority="14">
      <formula>ISERROR(R55)</formula>
    </cfRule>
    <cfRule type="containsErrors" dxfId="2" priority="13">
      <formula>ISERROR(R55)</formula>
    </cfRule>
  </conditionalFormatting>
  <conditionalFormatting sqref="M29:M32;M41:M42;R41:U1048576;R2:U10;G41:L65536;R12:U13;G12:M13;G15:M21;R15:U21;R23:U24;G23:M24;G26:M27;R26:U27;R29:U33;G29:L33;G35:M37;R35:U37;R39:U39;G39:M39;G2:L8">
    <cfRule type="containsErrors" dxfId="2" priority="16">
      <formula>ISERROR(G2)</formula>
    </cfRule>
  </conditionalFormatting>
  <conditionalFormatting sqref="R7:U10">
    <cfRule type="containsErrors" dxfId="0" priority="9">
      <formula>ISERROR(R7)</formula>
    </cfRule>
  </conditionalFormatting>
  <conditionalFormatting sqref="D9;M12:M13;M15:M21;M23:M24;M26:M27;R12:U13;R15:U21;R23:U24;R26:U27">
    <cfRule type="containsErrors" dxfId="3" priority="12">
      <formula>ISERROR(D9)</formula>
    </cfRule>
  </conditionalFormatting>
  <conditionalFormatting sqref="M29:M32;M35:M37;M39;M41:M42;M44">
    <cfRule type="containsErrors" dxfId="3" priority="11">
      <formula>ISERROR(M29)</formula>
    </cfRule>
  </conditionalFormatting>
  <conditionalFormatting sqref="R29:U32">
    <cfRule type="containsErrors" dxfId="3" priority="6">
      <formula>ISERROR(R29)</formula>
    </cfRule>
  </conditionalFormatting>
  <conditionalFormatting sqref="R35:U37;R39:U39;R41:U42">
    <cfRule type="containsErrors" dxfId="3" priority="4">
      <formula>ISERROR(R35)</formula>
    </cfRule>
  </conditionalFormatting>
  <conditionalFormatting sqref="R44:U48">
    <cfRule type="containsErrors" dxfId="0" priority="3">
      <formula>ISERROR(R44)</formula>
    </cfRule>
  </conditionalFormatting>
  <conditionalFormatting sqref="R49:U53">
    <cfRule type="containsErrors" dxfId="3" priority="2">
      <formula>ISERROR(R49)</formula>
    </cfRule>
  </conditionalFormatting>
  <conditionalFormatting sqref="R54:U55">
    <cfRule type="containsErrors" dxfId="4" priority="1">
      <formula>ISERROR(R54)</formula>
    </cfRule>
  </conditionalFormatting>
  <pageMargins left="0.708661417322835" right="0.708661417322835" top="0.748031496062992" bottom="0.748031496062992" header="0.31496062992126" footer="0.31496062992126"/>
  <pageSetup paperSize="9" scale="45" firstPageNumber="0" orientation="landscape" useFirstPageNumber="1" errors="blank" horizontalDpi="600" vertic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ПСОНКО_Форма 3</vt:lpstr>
      <vt:lpstr>ПСОНКО_Форма 1_2024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Тенсина Марина Олеговна</dc:creator>
  <cp:lastModifiedBy>Urist-2</cp:lastModifiedBy>
  <cp:revision>22</cp:revision>
  <dcterms:created xsi:type="dcterms:W3CDTF">2006-09-28T05:33:00Z</dcterms:created>
  <dcterms:modified xsi:type="dcterms:W3CDTF">2025-04-30T09:10:26Z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DD0CAF49D5894463983B0192835AEDDA_13</vt:lpwstr>
  </property>
  <property fmtid="{D5CDD505-2E9C-101B-9397-08002B2CF9AE}" pid="3" name="KSOProductBuildVer">
    <vt:lpwstr>1049-12.2.0.20795</vt:lpwstr>
  </property>
</Properties>
</file>