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B6B" lockStructure="1"/>
  <bookViews>
    <workbookView xWindow="360" yWindow="15" windowWidth="20730" windowHeight="9720" activeTab="1"/>
  </bookViews>
  <sheets>
    <sheet name="ПСОНКО_Форма 3" sheetId="1" r:id="rId1"/>
    <sheet name="ПСОНКО_Форма 1_2022" sheetId="2" r:id="rId2"/>
  </sheets>
  <calcPr calcId="145621"/>
</workbook>
</file>

<file path=xl/calcChain.xml><?xml version="1.0" encoding="utf-8"?>
<calcChain xmlns="http://schemas.openxmlformats.org/spreadsheetml/2006/main">
  <c r="L48" i="2" l="1"/>
  <c r="J48" i="2"/>
  <c r="I48" i="2"/>
  <c r="H48" i="2"/>
  <c r="G48" i="2"/>
  <c r="L46" i="2"/>
  <c r="J46" i="2"/>
  <c r="I46" i="2"/>
  <c r="H46" i="2"/>
  <c r="G46" i="2"/>
  <c r="L45" i="2"/>
  <c r="J45" i="2"/>
  <c r="I45" i="2"/>
  <c r="H45" i="2"/>
  <c r="G45" i="2"/>
  <c r="T43" i="2"/>
  <c r="K43" i="2"/>
  <c r="M43" i="2" s="1"/>
  <c r="T42" i="2"/>
  <c r="K42" i="2"/>
  <c r="M42" i="2" s="1"/>
  <c r="T40" i="2"/>
  <c r="K40" i="2"/>
  <c r="M40" i="2" s="1"/>
  <c r="T38" i="2"/>
  <c r="M38" i="2"/>
  <c r="K38" i="2"/>
  <c r="T37" i="2"/>
  <c r="K37" i="2"/>
  <c r="M37" i="2" s="1"/>
  <c r="T36" i="2"/>
  <c r="M36" i="2"/>
  <c r="K36" i="2"/>
  <c r="R34" i="2"/>
  <c r="T33" i="2"/>
  <c r="M33" i="2"/>
  <c r="K33" i="2"/>
  <c r="T32" i="2"/>
  <c r="K32" i="2"/>
  <c r="M32" i="2" s="1"/>
  <c r="T31" i="2"/>
  <c r="M31" i="2"/>
  <c r="K31" i="2"/>
  <c r="T30" i="2"/>
  <c r="K30" i="2"/>
  <c r="M30" i="2" s="1"/>
  <c r="T28" i="2"/>
  <c r="M28" i="2"/>
  <c r="K28" i="2"/>
  <c r="T26" i="2"/>
  <c r="K26" i="2"/>
  <c r="M26" i="2" s="1"/>
  <c r="T24" i="2"/>
  <c r="M24" i="2"/>
  <c r="K24" i="2"/>
  <c r="T23" i="2"/>
  <c r="M23" i="2"/>
  <c r="K23" i="2"/>
  <c r="T21" i="2"/>
  <c r="K21" i="2"/>
  <c r="M21" i="2" s="1"/>
  <c r="T20" i="2"/>
  <c r="M20" i="2"/>
  <c r="K20" i="2"/>
  <c r="T19" i="2"/>
  <c r="K19" i="2"/>
  <c r="M19" i="2" s="1"/>
  <c r="T18" i="2"/>
  <c r="M18" i="2"/>
  <c r="K18" i="2"/>
  <c r="T17" i="2"/>
  <c r="K17" i="2"/>
  <c r="M17" i="2" s="1"/>
  <c r="T16" i="2"/>
  <c r="M16" i="2"/>
  <c r="K16" i="2"/>
  <c r="K48" i="2" s="1"/>
  <c r="K46" i="2" s="1"/>
  <c r="K45" i="2" s="1"/>
  <c r="M45" i="2" s="1"/>
  <c r="T15" i="2"/>
  <c r="K15" i="2"/>
  <c r="M15" i="2" s="1"/>
  <c r="T13" i="2"/>
  <c r="M13" i="2"/>
  <c r="K13" i="2"/>
  <c r="T12" i="2"/>
  <c r="T50" i="2" s="1"/>
  <c r="T52" i="2" s="1"/>
  <c r="K12" i="2"/>
  <c r="M12" i="2" s="1"/>
  <c r="R10" i="2"/>
  <c r="R9" i="2"/>
  <c r="R8" i="2"/>
  <c r="R7" i="2"/>
  <c r="R45" i="2" s="1"/>
  <c r="R47" i="2" s="1"/>
  <c r="R55" i="2" l="1"/>
  <c r="R56" i="2" s="1"/>
</calcChain>
</file>

<file path=xl/sharedStrings.xml><?xml version="1.0" encoding="utf-8"?>
<sst xmlns="http://schemas.openxmlformats.org/spreadsheetml/2006/main" count="367" uniqueCount="185">
  <si>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</si>
  <si>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</si>
  <si>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</si>
  <si>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</si>
  <si>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</si>
  <si>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</si>
  <si>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</si>
  <si>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</t>
  </si>
  <si>
    <t>Приведение в соответствии с решением Городской думы города Ижевска от 19.12.2019г. № 835 «О бюджете муниципального образования «Город Ижевск» на 2020 год и на плановый период 2021 и 2022 годов»</t>
  </si>
  <si>
    <t>Приведение в соответствии с решением Городской думы города Ижевска от 17.12.2020г. № 64 «О бюджете муниципального образования «Город Ижевск» на 2021 год и на плановый период 2022 и 2023 годов»</t>
  </si>
  <si>
    <t>Приведение в соотвествие с решением Городской думы города Ижевска от 16.12.2021 № 208 «О бюджете муниципального образования «Город Ижевск» на 2022 год и на плановый период 2023 и 2024 годов»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</si>
  <si>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"Поддержка социально ориентированных некоммерческих организаций, осуществляющих деятельность на территории муниципального образования "Город Ижевск" за 2022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</si>
  <si>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</si>
  <si>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color theme="1"/>
        <rFont val="Times New Roman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</si>
  <si>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</si>
  <si>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</si>
  <si>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</si>
  <si>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</si>
  <si>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color theme="1"/>
        <rFont val="Times New Roman"/>
      </rPr>
      <t>4</t>
    </r>
    <r>
      <rPr>
        <sz val="12"/>
        <color theme="1"/>
        <rFont val="Times New Roman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</si>
  <si>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</si>
  <si>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color theme="1"/>
        <rFont val="Times New Roman"/>
      </rPr>
      <t>8</t>
    </r>
  </si>
  <si>
    <t>МП</t>
  </si>
  <si>
    <t>Пп</t>
  </si>
  <si>
    <t>ОМ М</t>
  </si>
  <si>
    <r>
      <t>план</t>
    </r>
    <r>
      <rPr>
        <vertAlign val="superscript"/>
        <sz val="12"/>
        <color theme="1"/>
        <rFont val="Times New Roman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</si>
  <si>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</si>
  <si>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</si>
  <si>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t>факт</t>
    </r>
    <r>
      <rPr>
        <vertAlign val="superscript"/>
        <sz val="12"/>
        <color theme="1"/>
        <rFont val="Times New Roman"/>
      </rPr>
      <t>3</t>
    </r>
    <r>
      <rPr>
        <sz val="12"/>
        <color theme="1"/>
        <rFont val="Times New Roman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</si>
  <si>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</si>
  <si>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</si>
  <si>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color theme="1"/>
        <rFont val="Times New Roman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</si>
  <si>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</si>
  <si>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color theme="1"/>
        <rFont val="Times New Roman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</si>
  <si>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color theme="1"/>
        <rFont val="Times New Roman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</si>
  <si>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</si>
  <si>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</si>
  <si>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</si>
  <si>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</si>
  <si>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00 00000</t>
  </si>
  <si>
    <r>
      <t>Цель программы:</t>
    </r>
    <r>
      <rPr>
        <sz val="12"/>
        <color theme="1"/>
        <rFont val="Times New Roman"/>
      </rPr>
      <t xml:space="preserve"> </t>
    </r>
    <r>
      <rPr>
        <sz val="12"/>
        <rFont val="Times New Roman"/>
      </rPr>
      <t>Вовлечение социально ориентированных некоммерческих   организаций (далее - СО НКО) в решение задач социально-экономического развития муниципального образования «Город Ижевск»</t>
    </r>
  </si>
  <si>
    <t>1.Увеличение доли некоммерческих организаций, участвующих в решении социальных и общественно значимых вопросов от общего числа зарегистрированных СО НКО в городе Ижевске</t>
  </si>
  <si>
    <t>%</t>
  </si>
  <si>
    <t>х</t>
  </si>
  <si>
    <t>Выполнено.</t>
  </si>
  <si>
    <t>2.Увеличение доли жителей, принявших участие в мероприятиях СО НКО и получивших социальные услуги СО НКО от численности населения города Ижевска</t>
  </si>
  <si>
    <t>Задача 1 программы:  Развитие механизмов участия СО НКО и ТОС в решении вопросов местного значения, в том числе - в решении задач социально-экономического развития города Ижевска</t>
  </si>
  <si>
    <t>Доля представителей СО НКО в составе совещательных и консультативных советов при органах местного самоуправления, муниципальных учреждениях города Ижевска от общего числа членов указанных органов</t>
  </si>
  <si>
    <t>Отношение собственных и привлеченных средств СО НКО на реализацию проектов и программ в рамках Конкурса к общей сумме, выделенной из бюджета муниципального образования «Город Ижевск»</t>
  </si>
  <si>
    <t>01 00000</t>
  </si>
  <si>
    <t>Основное мероприятие 1.Вовлечение СО НКО, ТОС к общественному обсуждению проектов муниципальных правовых актов</t>
  </si>
  <si>
    <t>01 00001</t>
  </si>
  <si>
    <t>Проведение общественного обсуждения проектов муниципальных правовых актов</t>
  </si>
  <si>
    <t>УСП и ДС, ОПИ</t>
  </si>
  <si>
    <t>Без финанси-рования</t>
  </si>
  <si>
    <t>Количество муниципальных правовых актов, прошедших общественное обсуждение в Общественной палате города Ижевска</t>
  </si>
  <si>
    <t>шт.</t>
  </si>
  <si>
    <t>Не выполнено. Для общественного обсуждения в Общественную палату города Ижевска не поступало проектов муниципальных правовых актов.</t>
  </si>
  <si>
    <t>01 00002</t>
  </si>
  <si>
    <t>Организация деятельности Общественной палаты города Ижевска</t>
  </si>
  <si>
    <t>УСП и ДС</t>
  </si>
  <si>
    <t>Количество мероприятий, проведенных Общественной палатой города Ижевска</t>
  </si>
  <si>
    <t xml:space="preserve">Выполнено. </t>
  </si>
  <si>
    <t>02 00000</t>
  </si>
  <si>
    <t>Основное мероприятие 2. Участие представителей СО НКО и ТОС в информационных мероприятиях (встречах, круглых столах, конференциях, семинарах),проводимых органами местного самоуправления муниципального образования «Город Ижевск»</t>
  </si>
  <si>
    <t>02 00001</t>
  </si>
  <si>
    <t>Проведение информационных мероприятий (встреч, круглых столов) с участием лидеров СО НКО, ТОС и представителей органов местного самоуправления</t>
  </si>
  <si>
    <t>УСП и ДС, АИР, АЛР, АОР, АПР, АУР, УБиООС, УО, УКиТ, УФКСиМП, ГУАиГ</t>
  </si>
  <si>
    <t>Количество работников и добровольцев СО НКО, принявших участие в конференциях и семинарах, организованных органами местного самоуправления муниципального образования «Город Ижевск»</t>
  </si>
  <si>
    <t xml:space="preserve">Ед. </t>
  </si>
  <si>
    <t xml:space="preserve"> Выполнено.</t>
  </si>
  <si>
    <t>02 00002</t>
  </si>
  <si>
    <t>Проведение муниципального форума некоммерческих организаций</t>
  </si>
  <si>
    <t>УСП и ДС, ОПИ, СО НКО</t>
  </si>
  <si>
    <t>Бюджет муниципального образования «Город Ижевск»</t>
  </si>
  <si>
    <t xml:space="preserve">Количество НКО, представители которых приняли участие в муниципальном форуме </t>
  </si>
  <si>
    <t>Ед.</t>
  </si>
  <si>
    <t>Не выполнено, в связи с отсутствием финансирования.</t>
  </si>
  <si>
    <t>02 00003</t>
  </si>
  <si>
    <t>Проведение ярмарки НКО</t>
  </si>
  <si>
    <t>Количество граждан, принявших участие в ярмарке НКО</t>
  </si>
  <si>
    <t>Не выполнено, в связи с отсутствием финансирования. Мероприятие проведено силами НКО.</t>
  </si>
  <si>
    <t>02 00004</t>
  </si>
  <si>
    <t>Проведение обучающих семинаров для представителей СО НКО</t>
  </si>
  <si>
    <t>Количество представителей НКО, повысивших компетенцию</t>
  </si>
  <si>
    <t>02 00005</t>
  </si>
  <si>
    <t>Привлечение СО НКО и активных объединений граждан к организации общегородских праздничных мероприятий, национальных праздников</t>
  </si>
  <si>
    <t>УКиТ, СО НКО</t>
  </si>
  <si>
    <t>Без финансирования</t>
  </si>
  <si>
    <t xml:space="preserve">Количество СО НКО и активных объединений граждан, принявших участие в организации общегородских праздничных мероприятий, национальных праздников </t>
  </si>
  <si>
    <t>02 00006</t>
  </si>
  <si>
    <t>Привлечение СО НКО к организации просветительских мероприятий, рейдов по предупреждению происшествий на водных объектах города</t>
  </si>
  <si>
    <t>УГЗ, СО НКО</t>
  </si>
  <si>
    <t>Увеличение количества мероприятий с участием представителей СО НКО</t>
  </si>
  <si>
    <t>02 00007</t>
  </si>
  <si>
    <t>Привлечение НКО к участию в социально значимых и благо-творительных городских акциях, направленных на поддержку семей с детьми</t>
  </si>
  <si>
    <t>Количество СО НКО, принявших участие в социально значимых и благотворительных городских акциях, нап-равленных на поддержку семей с детьми</t>
  </si>
  <si>
    <t>300000</t>
  </si>
  <si>
    <t>Основное мероприятие 3. Развитие системы ТОС</t>
  </si>
  <si>
    <t xml:space="preserve">Создание Ассоциации ТОС муници-пального образования «Город Ижевск» </t>
  </si>
  <si>
    <t>Количество ТОСов, осуществляющих деятельность на территории муниципального образования «Город Ижевск»</t>
  </si>
  <si>
    <t xml:space="preserve">Не выполнено. В связи с низкой информированностью населения о форме организации граждан, сложностью организации ТОС. </t>
  </si>
  <si>
    <t>03 00002</t>
  </si>
  <si>
    <t>Проведение семинаров для представителей ТОС и желающих организовать ТОС</t>
  </si>
  <si>
    <t xml:space="preserve">УСП и ДС, УЖКХ, УБ и ООС, ГУАиГ, НКО (по согласованию) </t>
  </si>
  <si>
    <t>Количество ТОСов, принявших участие в реализации проекта «Инициативное бюджетирование»</t>
  </si>
  <si>
    <t>Не выполнено. Нормативно-правовя база не предусматривает префернций ТОС для участия в проекте "Инициативное бюджетирование".</t>
  </si>
  <si>
    <t>04 00000</t>
  </si>
  <si>
    <t>Основное мероприятие 4. Поощрение и поддержка инициатив СО НКО и ТОС</t>
  </si>
  <si>
    <t>04 69999</t>
  </si>
  <si>
    <t>Городские конкурсы социально значимых проектов и программ СО НКО и ТОС</t>
  </si>
  <si>
    <t>Количество СО НКО, получивших поддержку из бюджета муниципального образования «Город Ижевск» в рамках программы</t>
  </si>
  <si>
    <t>Не выполнено, в связи с недостаточным финансированием.</t>
  </si>
  <si>
    <t>Доля СО НКО, впервые участвующих в конкурсах социально значимых проектов, от общего числа участников конкурсов</t>
  </si>
  <si>
    <t>Не учитывается. ПАГ от 27.12.2013 № 1648.</t>
  </si>
  <si>
    <t>04 00001</t>
  </si>
  <si>
    <t>Конкурс инициатив и достижений СО НКО</t>
  </si>
  <si>
    <t>Увеличение количества, выявленных, поощренных и наиболее эффективных, ярких, инновационных инициатив СО НКО в решении социально-экономических задач</t>
  </si>
  <si>
    <t>Не выполнено. В связи с недостаточным финансированием, низкой активностью НКО.</t>
  </si>
  <si>
    <t>05 00000</t>
  </si>
  <si>
    <t>Основное мероприятие 5. Информационная, методическая и организационная поддержка СО НКО, ТОС</t>
  </si>
  <si>
    <t>05 00001</t>
  </si>
  <si>
    <t>Размещение информации о деятельности СО НКО, ТОС на официальном интернет-сайте муниципаль-ного образования «Город Ижевск», в СМИ</t>
  </si>
  <si>
    <t>УСП и ДС, ИАУ, ОПИ</t>
  </si>
  <si>
    <t>Количество публикаций, информации о деятельности СО НКО, благотворительной деятельности и добровольчестве, размещенных на официальном интернетсайте муниципального образования «Город Ижевск», в СМИ</t>
  </si>
  <si>
    <t>05 00002</t>
  </si>
  <si>
    <t>Организация содействия в размещении социальной рекламы СО НКО на территории муниципального образования «Город Ижевск»</t>
  </si>
  <si>
    <t>УИОиЗР, СО НКО</t>
  </si>
  <si>
    <t>Количество размещенных сообщений социальной рекламы СО НКО и ТОС</t>
  </si>
  <si>
    <t>Не выполнено. В связи с низкой информированностью НКО о механизме размещения социальной рекламы.</t>
  </si>
  <si>
    <t>05 00003</t>
  </si>
  <si>
    <t>Подготовка печатной продукции и стендов для участия в специализи-рованных выставках, форумах СО НКО и ТОС</t>
  </si>
  <si>
    <t>Количество СО НКО, проинформировавших о своих услугах граждан посредствам печатной продукции и стендов на специализированных выставках, форумах СО НКО и ТОС</t>
  </si>
  <si>
    <t>Организация работы центра правового информирования населения</t>
  </si>
  <si>
    <t>УКиТ, МБУ «Централизованная библиотечная система г. Ижевска»</t>
  </si>
  <si>
    <t>Количество представителей  СО НКО, воспользовавшихся правовыми электронными ресурсами – справочными правовыми системами</t>
  </si>
  <si>
    <t>Чел.</t>
  </si>
  <si>
    <t>Задача 2 программы:  Создание равных условий доступа СО НКО, осуществляющих деятельность в социальной сфере, к предоставлению услуг населению</t>
  </si>
  <si>
    <t>Доля СО НКО, включенных в реестр поставщиков социальных услуг Удмуртской Республики, от общего количества поставщиков социальных услуг, зарегистрированных в городе Ижевске</t>
  </si>
  <si>
    <t>Не выполнено. Не желание НКО входить в реестр поставщиков социальных услуг из-за низких тарифов.</t>
  </si>
  <si>
    <t>06 00000</t>
  </si>
  <si>
    <t>Основное мероприятие 6. Создание условий увеличения объемов, расширения ассортимента и повышение качества социальных услуг, предоставляемых СО НКО, включая расширение масштабов инновационных проектов в социальной сфере</t>
  </si>
  <si>
    <t>06 00001</t>
  </si>
  <si>
    <t>Формирование реестра услуг, передаваемых на аутсорсинг СО НКО из числа муниципальных услуг и услуг, предоставляемых муниципальными учреждениями по заданию</t>
  </si>
  <si>
    <t>Количество услуг в социальной сфере, которые могут быть переданы на аутсорсинг СО НКО</t>
  </si>
  <si>
    <t>06 00002</t>
  </si>
  <si>
    <t>Проведение опросов по вопросам деятельности и развития СО НКО</t>
  </si>
  <si>
    <t>Количество СО НКО, принявших участие в опросах</t>
  </si>
  <si>
    <t>Шт.</t>
  </si>
  <si>
    <t>Не выполнено. Опрос не проводился.</t>
  </si>
  <si>
    <t>06 00003</t>
  </si>
  <si>
    <t>Организация мониторинга и анализа финансовых, экономических, социальных и иных показателей деятельности СО НКО</t>
  </si>
  <si>
    <t>Сумма собственных и привлеченных средств СО НКО на реализацию проектов и программ в рамках городских конкурсов социально значимых проектов и программ СО НКО И ТОС</t>
  </si>
  <si>
    <t>Тыс. Руб.</t>
  </si>
  <si>
    <t>07 00000</t>
  </si>
  <si>
    <t xml:space="preserve">Основное мероприятие 7. Имущественная поддержка </t>
  </si>
  <si>
    <t>07 00001</t>
  </si>
  <si>
    <t xml:space="preserve">Предоставление имущества муниципального образования "Город Ижевск" в безвозмездное пользование или на условиях аренды в соответствии с Порядком предоставления имущества муниципального образования "Город Ижевск" социально ориентированным некоммерческим организациям во владение и (или) в пользование на долгосрочной основе </t>
  </si>
  <si>
    <t>УИОиЗР</t>
  </si>
  <si>
    <t xml:space="preserve">Количество СО НКО, получивших помещения для осуществления видов деятельности, предусмотренных пунктами 1 и 2 статьи 31.1 Федерального закона от 12.01.1996 № 7-ФЗ «О некоммерческих организациях» </t>
  </si>
  <si>
    <t>Не выполнено. Досрочное расторжение договора, использование одними и теми же СОНКО нескольких объектов.</t>
  </si>
  <si>
    <t>08 00000</t>
  </si>
  <si>
    <t>Основное мероприятие 8. Содействие развитию социального предпринимательства</t>
  </si>
  <si>
    <t>08 00001</t>
  </si>
  <si>
    <t>Информирование СО НКО о проведении дистанционных курсов по проектной деятельности и подготовке к участию в конкурсах регионального и федерального уровня, в том числе в конкурсах фонда «Наше будущее», об успешных практиках социального предпринимательства</t>
  </si>
  <si>
    <t xml:space="preserve">Количество информационных сообщений о проведении дистанционных курсов по проектной деятельности и подготовке к участию в конкурсах регионального и федерального уровня, в том числе в конкурсах фонда «Наше будущее», об успешных практиках социального предпринимательства, направленных СО НКО и ТОС </t>
  </si>
  <si>
    <t>08 00002</t>
  </si>
  <si>
    <t>Организация обучающих семинаров по подготовке бизнес-планов и инвестиционных проектов для желающих заниматься социальным предпринимательством</t>
  </si>
  <si>
    <t>Количество представителей СО НКО, СМП, активных граждан, принявших участие в семинарах по подготовке бизнес-планов и инвестиционных проектов для желающих заниматься социальным предпринимательством</t>
  </si>
  <si>
    <t>Итого по программе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</si>
  <si>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</si>
  <si>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</si>
  <si>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</si>
  <si>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</si>
  <si>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</si>
  <si>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</si>
  <si>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</si>
  <si>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</si>
  <si>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</si>
  <si>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</si>
  <si>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</si>
  <si>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</si>
  <si>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</si>
  <si>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</si>
  <si>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</si>
  <si>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Times New Roman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</si>
</sst>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15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Times New Roman"/>
    </font>
    <font>
      <sz val="12"/>
      <color theme="1"/>
      <name val="Calibri"/>
    </font>
    <font>
      <sz val="12"/>
      <color theme="1"/>
      <name val="Times New Roman"/>
    </font>
    <font>
      <sz val="12"/>
      <color theme="1"/>
      <name val="Arial"/>
    </font>
    <font>
      <sz val="11"/>
      <color theme="1"/>
      <name val="Times New Roman"/>
    </font>
    <font>
      <sz val="12"/>
      <color theme="1"/>
      <name val="Calibri"/>
      <scheme val="minor"/>
    </font>
    <font>
      <sz val="12"/>
      <name val="Times New Roman"/>
    </font>
    <font>
      <b/>
      <sz val="12"/>
      <color theme="1"/>
      <name val="Times New Roman"/>
    </font>
    <font>
      <sz val="11"/>
      <color theme="1"/>
      <name val="Calibri"/>
      <scheme val="minor"/>
    </font>
    <font>
      <vertAlign val="superscript"/>
      <sz val="12"/>
      <color theme="1"/>
      <name val="Times New Roman"/>
    </font>
    <font>
      <b/>
      <vertAlign val="superscript"/>
      <sz val="1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2" fillId="0" borderId="0" applyFont="0" applyFill="0" applyBorder="0" applyProtection="0"/>
  </cellStyleXfs>
  <cellXfs count="138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1" xfId="9" applyFont="1" applyBorder="1" applyAlignment="1">
      <alignment horizontal="center" vertical="top" wrapText="1"/>
    </xf>
    <xf numFmtId="0" fontId="3" fillId="0" borderId="0" xfId="9" applyFont="1"/>
    <xf numFmtId="0" fontId="6" fillId="0" borderId="1" xfId="9" applyFont="1" applyBorder="1" applyAlignment="1">
      <alignment vertical="top" wrapText="1"/>
    </xf>
    <xf numFmtId="14" fontId="6" fillId="0" borderId="1" xfId="9" applyNumberFormat="1" applyFont="1" applyBorder="1" applyAlignment="1">
      <alignment horizontal="center" vertical="top" wrapText="1"/>
    </xf>
    <xf numFmtId="0" fontId="6" fillId="0" borderId="1" xfId="9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 applyProtection="1">
      <alignment vertical="top" wrapText="1"/>
      <protection locked="0"/>
    </xf>
    <xf numFmtId="14" fontId="6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0" xfId="9" applyFont="1" applyAlignment="1">
      <alignment vertical="top" wrapText="1"/>
    </xf>
    <xf numFmtId="0" fontId="7" fillId="0" borderId="0" xfId="9" applyFont="1"/>
    <xf numFmtId="0" fontId="8" fillId="0" borderId="0" xfId="9" applyFont="1" applyAlignment="1">
      <alignment vertical="top" wrapText="1"/>
    </xf>
    <xf numFmtId="0" fontId="8" fillId="0" borderId="0" xfId="9" applyFont="1" applyAlignment="1">
      <alignment horizontal="center" vertical="top" wrapText="1"/>
    </xf>
    <xf numFmtId="0" fontId="8" fillId="0" borderId="0" xfId="9" applyFont="1" applyAlignment="1">
      <alignment vertical="top"/>
    </xf>
    <xf numFmtId="49" fontId="0" fillId="0" borderId="0" xfId="0" applyNumberFormat="1"/>
    <xf numFmtId="49" fontId="9" fillId="0" borderId="0" xfId="0" applyNumberFormat="1" applyFont="1"/>
    <xf numFmtId="0" fontId="9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165" fontId="10" fillId="3" borderId="5" xfId="9" applyNumberFormat="1" applyFont="1" applyFill="1" applyBorder="1" applyAlignment="1">
      <alignment horizontal="center" vertical="top" wrapText="1"/>
    </xf>
    <xf numFmtId="165" fontId="10" fillId="3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9" fontId="10" fillId="5" borderId="1" xfId="0" applyNumberFormat="1" applyFont="1" applyFill="1" applyBorder="1" applyAlignment="1">
      <alignment horizontal="center" vertical="top" wrapText="1"/>
    </xf>
    <xf numFmtId="49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 vertical="top" wrapText="1"/>
    </xf>
    <xf numFmtId="165" fontId="10" fillId="5" borderId="1" xfId="11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top" wrapText="1"/>
    </xf>
    <xf numFmtId="165" fontId="10" fillId="5" borderId="1" xfId="9" applyNumberFormat="1" applyFont="1" applyFill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6" fillId="5" borderId="1" xfId="0" applyFont="1" applyFill="1" applyBorder="1" applyAlignment="1">
      <alignment horizontal="center" vertical="top" wrapText="1"/>
    </xf>
    <xf numFmtId="165" fontId="6" fillId="5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165" fontId="10" fillId="5" borderId="5" xfId="11" applyNumberFormat="1" applyFont="1" applyFill="1" applyBorder="1" applyAlignment="1">
      <alignment horizontal="center" vertical="center"/>
    </xf>
    <xf numFmtId="165" fontId="10" fillId="5" borderId="5" xfId="9" applyNumberFormat="1" applyFont="1" applyFill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49" fontId="10" fillId="5" borderId="1" xfId="0" applyNumberFormat="1" applyFont="1" applyFill="1" applyBorder="1" applyAlignment="1">
      <alignment horizontal="right" vertical="top" wrapText="1"/>
    </xf>
    <xf numFmtId="49" fontId="10" fillId="3" borderId="1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2" fontId="11" fillId="7" borderId="1" xfId="0" applyNumberFormat="1" applyFont="1" applyFill="1" applyBorder="1" applyAlignment="1">
      <alignment vertical="top" wrapText="1"/>
    </xf>
    <xf numFmtId="165" fontId="4" fillId="7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0" fontId="4" fillId="0" borderId="0" xfId="13" applyFont="1" applyAlignment="1">
      <alignment horizontal="center" vertical="top" wrapText="1"/>
    </xf>
    <xf numFmtId="0" fontId="5" fillId="0" borderId="0" xfId="13" applyFont="1"/>
    <xf numFmtId="0" fontId="6" fillId="0" borderId="1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left" vertical="top" wrapText="1"/>
    </xf>
    <xf numFmtId="0" fontId="6" fillId="0" borderId="1" xfId="9" applyFont="1" applyBorder="1" applyAlignment="1" applyProtection="1">
      <alignment horizontal="left" vertical="top" wrapText="1"/>
      <protection locked="0"/>
    </xf>
    <xf numFmtId="0" fontId="4" fillId="0" borderId="0" xfId="9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/>
    <xf numFmtId="49" fontId="10" fillId="0" borderId="4" xfId="0" applyNumberFormat="1" applyFont="1" applyBorder="1"/>
    <xf numFmtId="49" fontId="6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/>
    <xf numFmtId="49" fontId="10" fillId="0" borderId="9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9" xfId="0" applyFont="1" applyBorder="1"/>
    <xf numFmtId="0" fontId="6" fillId="0" borderId="6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/>
    <xf numFmtId="49" fontId="6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top" wrapText="1"/>
    </xf>
    <xf numFmtId="49" fontId="10" fillId="3" borderId="7" xfId="0" applyNumberFormat="1" applyFont="1" applyFill="1" applyBorder="1" applyAlignment="1">
      <alignment horizontal="center" vertical="top" wrapText="1"/>
    </xf>
    <xf numFmtId="49" fontId="10" fillId="3" borderId="9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justify" vertical="top" wrapText="1"/>
    </xf>
    <xf numFmtId="165" fontId="10" fillId="3" borderId="1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49" fontId="10" fillId="5" borderId="5" xfId="0" applyNumberFormat="1" applyFont="1" applyFill="1" applyBorder="1" applyAlignment="1">
      <alignment horizontal="center" vertical="top" wrapText="1"/>
    </xf>
    <xf numFmtId="49" fontId="10" fillId="5" borderId="9" xfId="0" applyNumberFormat="1" applyFont="1" applyFill="1" applyBorder="1" applyAlignment="1">
      <alignment horizontal="center" vertical="top" wrapText="1"/>
    </xf>
    <xf numFmtId="49" fontId="10" fillId="5" borderId="5" xfId="0" applyNumberFormat="1" applyFont="1" applyFill="1" applyBorder="1" applyAlignment="1" applyProtection="1">
      <alignment horizontal="center" vertical="top" wrapText="1"/>
      <protection locked="0"/>
    </xf>
    <xf numFmtId="49" fontId="10" fillId="5" borderId="9" xfId="0" applyNumberFormat="1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10" fillId="4" borderId="9" xfId="0" applyFont="1" applyFill="1" applyBorder="1" applyAlignment="1" applyProtection="1">
      <alignment horizontal="center" vertical="top" wrapText="1"/>
      <protection locked="0"/>
    </xf>
    <xf numFmtId="2" fontId="10" fillId="5" borderId="5" xfId="0" applyNumberFormat="1" applyFont="1" applyFill="1" applyBorder="1" applyAlignment="1">
      <alignment horizontal="center" vertical="top" wrapText="1"/>
    </xf>
    <xf numFmtId="2" fontId="10" fillId="5" borderId="9" xfId="0" applyNumberFormat="1" applyFont="1" applyFill="1" applyBorder="1" applyAlignment="1">
      <alignment horizontal="center" vertical="top" wrapText="1"/>
    </xf>
    <xf numFmtId="165" fontId="10" fillId="5" borderId="5" xfId="11" applyNumberFormat="1" applyFont="1" applyFill="1" applyBorder="1" applyAlignment="1">
      <alignment horizontal="center" vertical="center"/>
    </xf>
    <xf numFmtId="165" fontId="10" fillId="5" borderId="9" xfId="1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165" fontId="10" fillId="3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vertical="top" wrapText="1"/>
    </xf>
    <xf numFmtId="165" fontId="6" fillId="5" borderId="1" xfId="0" applyNumberFormat="1" applyFont="1" applyFill="1" applyBorder="1" applyAlignment="1">
      <alignment horizontal="center" vertical="top" wrapText="1"/>
    </xf>
    <xf numFmtId="165" fontId="10" fillId="5" borderId="1" xfId="0" applyNumberFormat="1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top" wrapText="1"/>
    </xf>
    <xf numFmtId="165" fontId="11" fillId="8" borderId="2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1" fillId="8" borderId="4" xfId="0" applyNumberFormat="1" applyFont="1" applyFill="1" applyBorder="1" applyAlignment="1">
      <alignment horizontal="center" vertical="center" wrapText="1"/>
    </xf>
    <xf numFmtId="2" fontId="11" fillId="9" borderId="1" xfId="11" applyNumberFormat="1" applyFont="1" applyFill="1" applyBorder="1" applyAlignment="1">
      <alignment horizontal="center" vertical="center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16">
    <dxf>
      <font>
        <color theme="8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4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workbookViewId="0">
      <pane ySplit="4" topLeftCell="A5" activePane="bottomLeft" state="frozen"/>
      <selection activeCell="E9" sqref="E9:F9"/>
      <selection pane="bottomLeft" sqref="A1:F1"/>
    </sheetView>
  </sheetViews>
  <sheetFormatPr defaultRowHeight="14.25" x14ac:dyDescent="0.2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14.42578125" style="1" customWidth="1"/>
    <col min="6" max="6" width="30.85546875" style="1" customWidth="1"/>
    <col min="7" max="16384" width="9.140625" style="1"/>
  </cols>
  <sheetData>
    <row r="1" spans="1:8" ht="33.75" customHeight="1" x14ac:dyDescent="0.2">
      <c r="A1" s="61" t="s">
        <v>0</v>
      </c>
      <c r="B1" s="61"/>
      <c r="C1" s="61"/>
      <c r="D1" s="61"/>
      <c r="E1" s="61"/>
      <c r="F1" s="61"/>
    </row>
    <row r="2" spans="1:8" ht="15.75" x14ac:dyDescent="0.25">
      <c r="A2" s="2"/>
      <c r="B2" s="62"/>
      <c r="C2" s="62"/>
      <c r="D2" s="2"/>
      <c r="E2" s="2"/>
      <c r="F2" s="2"/>
    </row>
    <row r="3" spans="1:8" ht="1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63" t="s">
        <v>5</v>
      </c>
      <c r="F3" s="63"/>
      <c r="G3" s="4"/>
      <c r="H3" s="4"/>
    </row>
    <row r="4" spans="1:8" ht="15.75" x14ac:dyDescent="0.2">
      <c r="A4" s="3">
        <v>1</v>
      </c>
      <c r="B4" s="3">
        <v>2</v>
      </c>
      <c r="C4" s="3">
        <v>3</v>
      </c>
      <c r="D4" s="3">
        <v>4</v>
      </c>
      <c r="E4" s="63">
        <v>5</v>
      </c>
      <c r="F4" s="63"/>
      <c r="G4" s="4"/>
      <c r="H4" s="4"/>
    </row>
    <row r="5" spans="1:8" ht="56.25" customHeight="1" x14ac:dyDescent="0.2">
      <c r="A5" s="3">
        <v>1</v>
      </c>
      <c r="B5" s="5" t="s">
        <v>6</v>
      </c>
      <c r="C5" s="6">
        <v>43817</v>
      </c>
      <c r="D5" s="3">
        <v>2494</v>
      </c>
      <c r="E5" s="64" t="s">
        <v>7</v>
      </c>
      <c r="F5" s="64"/>
      <c r="G5" s="4"/>
      <c r="H5" s="4"/>
    </row>
    <row r="6" spans="1:8" ht="101.25" customHeight="1" x14ac:dyDescent="0.2">
      <c r="A6" s="3">
        <v>2</v>
      </c>
      <c r="B6" s="5" t="s">
        <v>6</v>
      </c>
      <c r="C6" s="6">
        <v>43929</v>
      </c>
      <c r="D6" s="3">
        <v>524</v>
      </c>
      <c r="E6" s="64" t="s">
        <v>8</v>
      </c>
      <c r="F6" s="64"/>
      <c r="G6" s="4"/>
      <c r="H6" s="4"/>
    </row>
    <row r="7" spans="1:8" ht="98.25" customHeight="1" x14ac:dyDescent="0.2">
      <c r="A7" s="3">
        <v>3</v>
      </c>
      <c r="B7" s="5" t="s">
        <v>6</v>
      </c>
      <c r="C7" s="6">
        <v>44169</v>
      </c>
      <c r="D7" s="3">
        <v>1878</v>
      </c>
      <c r="E7" s="64" t="s">
        <v>8</v>
      </c>
      <c r="F7" s="64"/>
      <c r="G7" s="4"/>
      <c r="H7" s="4"/>
    </row>
    <row r="8" spans="1:8" ht="97.5" customHeight="1" x14ac:dyDescent="0.2">
      <c r="A8" s="3">
        <v>4</v>
      </c>
      <c r="B8" s="5" t="s">
        <v>6</v>
      </c>
      <c r="C8" s="6">
        <v>44287</v>
      </c>
      <c r="D8" s="3">
        <v>503</v>
      </c>
      <c r="E8" s="64" t="s">
        <v>9</v>
      </c>
      <c r="F8" s="64"/>
      <c r="G8" s="4"/>
      <c r="H8" s="4"/>
    </row>
    <row r="9" spans="1:8" ht="96.75" customHeight="1" x14ac:dyDescent="0.2">
      <c r="A9" s="3">
        <v>5</v>
      </c>
      <c r="B9" s="5" t="s">
        <v>6</v>
      </c>
      <c r="C9" s="6">
        <v>44651</v>
      </c>
      <c r="D9" s="3">
        <v>588</v>
      </c>
      <c r="E9" s="64" t="s">
        <v>10</v>
      </c>
      <c r="F9" s="64"/>
      <c r="G9" s="4"/>
      <c r="H9" s="4"/>
    </row>
    <row r="10" spans="1:8" ht="30" customHeight="1" x14ac:dyDescent="0.2">
      <c r="A10" s="7"/>
      <c r="B10" s="8"/>
      <c r="C10" s="9"/>
      <c r="D10" s="7"/>
      <c r="E10" s="65"/>
      <c r="F10" s="65"/>
      <c r="G10" s="4"/>
      <c r="H10" s="4"/>
    </row>
    <row r="11" spans="1:8" ht="30" customHeight="1" x14ac:dyDescent="0.2">
      <c r="A11" s="10"/>
      <c r="B11" s="10"/>
      <c r="C11" s="10"/>
      <c r="D11" s="10"/>
      <c r="E11" s="10"/>
      <c r="F11" s="11"/>
      <c r="G11" s="4"/>
      <c r="H11" s="4"/>
    </row>
    <row r="12" spans="1:8" ht="18.75" customHeight="1" x14ac:dyDescent="0.2">
      <c r="A12" s="12"/>
      <c r="B12" s="12"/>
      <c r="C12" s="13"/>
      <c r="D12" s="13"/>
      <c r="E12" s="13"/>
      <c r="F12" s="14"/>
      <c r="G12" s="14"/>
      <c r="H12" s="14"/>
    </row>
  </sheetData>
  <sheetProtection algorithmName="SHA-512" hashValue="234XvasYR5yv6YacdvaONH3Sx8ISkJt7onqc3PDc0ZwF+l2H81jkHVh3F85im2oi8vyGHuzGV6fKRv21THkivw==" saltValue="Jax6ARMa4yb2DiwlvOpbRw==" spinCount="100000" sheet="1" objects="1" scenarios="1" formatCells="0" formatColumns="0" formatRows="0"/>
  <mergeCells count="10"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214748364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zoomScale="60" workbookViewId="0">
      <selection activeCell="Q7" sqref="Q7"/>
    </sheetView>
  </sheetViews>
  <sheetFormatPr defaultRowHeight="15" x14ac:dyDescent="0.25"/>
  <cols>
    <col min="1" max="3" width="9.140625" style="15"/>
    <col min="4" max="4" width="24.140625" customWidth="1"/>
    <col min="5" max="5" width="12.140625" customWidth="1"/>
    <col min="6" max="6" width="12.42578125" customWidth="1"/>
    <col min="13" max="13" width="12" customWidth="1"/>
    <col min="14" max="14" width="25.7109375" customWidth="1"/>
    <col min="17" max="17" width="11.5703125" customWidth="1"/>
    <col min="18" max="18" width="12" customWidth="1"/>
    <col min="19" max="19" width="11.42578125" customWidth="1"/>
    <col min="20" max="20" width="10.42578125" customWidth="1"/>
    <col min="21" max="21" width="11" customWidth="1"/>
    <col min="22" max="22" width="33.42578125" customWidth="1"/>
  </cols>
  <sheetData>
    <row r="1" spans="1:22" ht="39.75" customHeight="1" x14ac:dyDescent="0.25">
      <c r="A1" s="66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15.75" x14ac:dyDescent="0.25">
      <c r="A2" s="16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59.25" customHeight="1" x14ac:dyDescent="0.25">
      <c r="A3" s="67" t="s">
        <v>12</v>
      </c>
      <c r="B3" s="68"/>
      <c r="C3" s="69"/>
      <c r="D3" s="70" t="s">
        <v>13</v>
      </c>
      <c r="E3" s="73" t="s">
        <v>14</v>
      </c>
      <c r="F3" s="76" t="s">
        <v>15</v>
      </c>
      <c r="G3" s="79" t="s">
        <v>16</v>
      </c>
      <c r="H3" s="80"/>
      <c r="I3" s="80"/>
      <c r="J3" s="80"/>
      <c r="K3" s="81"/>
      <c r="L3" s="73" t="s">
        <v>17</v>
      </c>
      <c r="M3" s="84" t="s">
        <v>18</v>
      </c>
      <c r="N3" s="79" t="s">
        <v>19</v>
      </c>
      <c r="O3" s="85"/>
      <c r="P3" s="85"/>
      <c r="Q3" s="85"/>
      <c r="R3" s="85"/>
      <c r="S3" s="85"/>
      <c r="T3" s="85"/>
      <c r="U3" s="81"/>
      <c r="V3" s="73" t="s">
        <v>20</v>
      </c>
    </row>
    <row r="4" spans="1:22" ht="153.75" customHeight="1" x14ac:dyDescent="0.25">
      <c r="A4" s="70" t="s">
        <v>21</v>
      </c>
      <c r="B4" s="70" t="s">
        <v>22</v>
      </c>
      <c r="C4" s="70" t="s">
        <v>23</v>
      </c>
      <c r="D4" s="71"/>
      <c r="E4" s="74"/>
      <c r="F4" s="77"/>
      <c r="G4" s="73" t="s">
        <v>24</v>
      </c>
      <c r="H4" s="79" t="s">
        <v>25</v>
      </c>
      <c r="I4" s="87"/>
      <c r="J4" s="19" t="s">
        <v>26</v>
      </c>
      <c r="K4" s="73" t="s">
        <v>27</v>
      </c>
      <c r="L4" s="82"/>
      <c r="M4" s="84"/>
      <c r="N4" s="73" t="s">
        <v>28</v>
      </c>
      <c r="O4" s="73" t="s">
        <v>29</v>
      </c>
      <c r="P4" s="73" t="s">
        <v>30</v>
      </c>
      <c r="Q4" s="73" t="s">
        <v>31</v>
      </c>
      <c r="R4" s="79" t="s">
        <v>32</v>
      </c>
      <c r="S4" s="87"/>
      <c r="T4" s="79" t="s">
        <v>33</v>
      </c>
      <c r="U4" s="87"/>
      <c r="V4" s="74"/>
    </row>
    <row r="5" spans="1:22" ht="169.5" customHeight="1" x14ac:dyDescent="0.25">
      <c r="A5" s="86"/>
      <c r="B5" s="86"/>
      <c r="C5" s="86"/>
      <c r="D5" s="72"/>
      <c r="E5" s="75"/>
      <c r="F5" s="78"/>
      <c r="G5" s="83"/>
      <c r="H5" s="22" t="s">
        <v>34</v>
      </c>
      <c r="I5" s="22" t="s">
        <v>35</v>
      </c>
      <c r="J5" s="22"/>
      <c r="K5" s="83"/>
      <c r="L5" s="83"/>
      <c r="M5" s="84"/>
      <c r="N5" s="83"/>
      <c r="O5" s="83"/>
      <c r="P5" s="83"/>
      <c r="Q5" s="83"/>
      <c r="R5" s="20" t="s">
        <v>36</v>
      </c>
      <c r="S5" s="20" t="s">
        <v>37</v>
      </c>
      <c r="T5" s="23" t="s">
        <v>36</v>
      </c>
      <c r="U5" s="23" t="s">
        <v>37</v>
      </c>
      <c r="V5" s="75"/>
    </row>
    <row r="6" spans="1:22" ht="15.75" x14ac:dyDescent="0.25">
      <c r="A6" s="24">
        <v>1</v>
      </c>
      <c r="B6" s="24">
        <v>2</v>
      </c>
      <c r="C6" s="24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18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1">
        <v>22</v>
      </c>
    </row>
    <row r="7" spans="1:22" ht="168" customHeight="1" x14ac:dyDescent="0.25">
      <c r="A7" s="88">
        <v>10</v>
      </c>
      <c r="B7" s="88">
        <v>0</v>
      </c>
      <c r="C7" s="88" t="s">
        <v>38</v>
      </c>
      <c r="D7" s="91" t="s">
        <v>39</v>
      </c>
      <c r="E7" s="91"/>
      <c r="F7" s="91"/>
      <c r="G7" s="91"/>
      <c r="H7" s="91"/>
      <c r="I7" s="91"/>
      <c r="J7" s="91"/>
      <c r="K7" s="91"/>
      <c r="L7" s="91"/>
      <c r="M7" s="91"/>
      <c r="N7" s="25" t="s">
        <v>40</v>
      </c>
      <c r="O7" s="26" t="s">
        <v>41</v>
      </c>
      <c r="P7" s="26">
        <v>25</v>
      </c>
      <c r="Q7" s="27">
        <v>25</v>
      </c>
      <c r="R7" s="28">
        <f t="shared" ref="R7:R10" si="0">IF((Q7/P7)&lt;1,Q7/P7,1)</f>
        <v>1</v>
      </c>
      <c r="S7" s="29" t="s">
        <v>42</v>
      </c>
      <c r="T7" s="29" t="s">
        <v>42</v>
      </c>
      <c r="U7" s="29" t="s">
        <v>42</v>
      </c>
      <c r="V7" s="30" t="s">
        <v>43</v>
      </c>
    </row>
    <row r="8" spans="1:22" ht="141" customHeight="1" x14ac:dyDescent="0.25">
      <c r="A8" s="89"/>
      <c r="B8" s="89"/>
      <c r="C8" s="89"/>
      <c r="D8" s="91"/>
      <c r="E8" s="91"/>
      <c r="F8" s="91"/>
      <c r="G8" s="91"/>
      <c r="H8" s="91"/>
      <c r="I8" s="91"/>
      <c r="J8" s="91"/>
      <c r="K8" s="91"/>
      <c r="L8" s="91"/>
      <c r="M8" s="91"/>
      <c r="N8" s="25" t="s">
        <v>44</v>
      </c>
      <c r="O8" s="26" t="s">
        <v>41</v>
      </c>
      <c r="P8" s="26">
        <v>16.2</v>
      </c>
      <c r="Q8" s="27">
        <v>16.2</v>
      </c>
      <c r="R8" s="28">
        <f t="shared" si="0"/>
        <v>1</v>
      </c>
      <c r="S8" s="29" t="s">
        <v>42</v>
      </c>
      <c r="T8" s="29" t="s">
        <v>42</v>
      </c>
      <c r="U8" s="29" t="s">
        <v>42</v>
      </c>
      <c r="V8" s="30" t="s">
        <v>43</v>
      </c>
    </row>
    <row r="9" spans="1:22" ht="198.75" customHeight="1" x14ac:dyDescent="0.25">
      <c r="A9" s="89"/>
      <c r="B9" s="89"/>
      <c r="C9" s="89"/>
      <c r="D9" s="92" t="s">
        <v>45</v>
      </c>
      <c r="E9" s="92"/>
      <c r="F9" s="92"/>
      <c r="G9" s="92"/>
      <c r="H9" s="92"/>
      <c r="I9" s="92"/>
      <c r="J9" s="92"/>
      <c r="K9" s="92"/>
      <c r="L9" s="92"/>
      <c r="M9" s="92"/>
      <c r="N9" s="25" t="s">
        <v>46</v>
      </c>
      <c r="O9" s="26" t="s">
        <v>41</v>
      </c>
      <c r="P9" s="31">
        <v>30</v>
      </c>
      <c r="Q9" s="32">
        <v>30</v>
      </c>
      <c r="R9" s="28">
        <f t="shared" si="0"/>
        <v>1</v>
      </c>
      <c r="S9" s="29" t="s">
        <v>42</v>
      </c>
      <c r="T9" s="29" t="s">
        <v>42</v>
      </c>
      <c r="U9" s="29" t="s">
        <v>42</v>
      </c>
      <c r="V9" s="30" t="s">
        <v>43</v>
      </c>
    </row>
    <row r="10" spans="1:22" ht="164.25" customHeight="1" x14ac:dyDescent="0.25">
      <c r="A10" s="90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25" t="s">
        <v>47</v>
      </c>
      <c r="O10" s="26" t="s">
        <v>41</v>
      </c>
      <c r="P10" s="31">
        <v>136</v>
      </c>
      <c r="Q10" s="32">
        <v>136</v>
      </c>
      <c r="R10" s="28">
        <f t="shared" si="0"/>
        <v>1</v>
      </c>
      <c r="S10" s="29" t="s">
        <v>42</v>
      </c>
      <c r="T10" s="29" t="s">
        <v>42</v>
      </c>
      <c r="U10" s="29" t="s">
        <v>42</v>
      </c>
      <c r="V10" s="30" t="s">
        <v>43</v>
      </c>
    </row>
    <row r="11" spans="1:22" ht="31.5" x14ac:dyDescent="0.25">
      <c r="A11" s="33">
        <v>10</v>
      </c>
      <c r="B11" s="33">
        <v>0</v>
      </c>
      <c r="C11" s="33" t="s">
        <v>48</v>
      </c>
      <c r="D11" s="94" t="s">
        <v>49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2" ht="135.75" customHeight="1" x14ac:dyDescent="0.25">
      <c r="A12" s="35">
        <v>10</v>
      </c>
      <c r="B12" s="35">
        <v>0</v>
      </c>
      <c r="C12" s="36" t="s">
        <v>50</v>
      </c>
      <c r="D12" s="37" t="s">
        <v>51</v>
      </c>
      <c r="E12" s="38" t="s">
        <v>52</v>
      </c>
      <c r="F12" s="38" t="s">
        <v>53</v>
      </c>
      <c r="G12" s="39">
        <v>0</v>
      </c>
      <c r="H12" s="39">
        <v>0</v>
      </c>
      <c r="I12" s="39">
        <v>0</v>
      </c>
      <c r="J12" s="39">
        <v>0</v>
      </c>
      <c r="K12" s="39">
        <f t="shared" ref="K12:K43" si="1">H12-I12+J12</f>
        <v>0</v>
      </c>
      <c r="L12" s="39">
        <v>0</v>
      </c>
      <c r="M12" s="40" t="e">
        <f t="shared" ref="M12:M45" si="2">IF((K12/(G12-L12))&lt;1,(K12/(G12-L12)),1)</f>
        <v>#DIV/0!</v>
      </c>
      <c r="N12" s="37" t="s">
        <v>54</v>
      </c>
      <c r="O12" s="38" t="s">
        <v>55</v>
      </c>
      <c r="P12" s="38">
        <v>7</v>
      </c>
      <c r="Q12" s="27">
        <v>0</v>
      </c>
      <c r="R12" s="41" t="s">
        <v>42</v>
      </c>
      <c r="S12" s="41" t="s">
        <v>42</v>
      </c>
      <c r="T12" s="42">
        <f t="shared" ref="T12:T43" si="3">IF((Q12/P12)&lt;1,Q12/P12,1)</f>
        <v>0</v>
      </c>
      <c r="U12" s="41" t="s">
        <v>42</v>
      </c>
      <c r="V12" s="43" t="s">
        <v>56</v>
      </c>
    </row>
    <row r="13" spans="1:22" ht="87" customHeight="1" x14ac:dyDescent="0.25">
      <c r="A13" s="35">
        <v>10</v>
      </c>
      <c r="B13" s="35">
        <v>0</v>
      </c>
      <c r="C13" s="36" t="s">
        <v>57</v>
      </c>
      <c r="D13" s="37" t="s">
        <v>58</v>
      </c>
      <c r="E13" s="38" t="s">
        <v>59</v>
      </c>
      <c r="F13" s="38" t="s">
        <v>53</v>
      </c>
      <c r="G13" s="39">
        <v>0</v>
      </c>
      <c r="H13" s="39">
        <v>0</v>
      </c>
      <c r="I13" s="39">
        <v>0</v>
      </c>
      <c r="J13" s="39">
        <v>0</v>
      </c>
      <c r="K13" s="39">
        <f t="shared" si="1"/>
        <v>0</v>
      </c>
      <c r="L13" s="39">
        <v>0</v>
      </c>
      <c r="M13" s="40" t="e">
        <f t="shared" si="2"/>
        <v>#DIV/0!</v>
      </c>
      <c r="N13" s="37" t="s">
        <v>60</v>
      </c>
      <c r="O13" s="38" t="s">
        <v>55</v>
      </c>
      <c r="P13" s="44">
        <v>29</v>
      </c>
      <c r="Q13" s="27">
        <v>32</v>
      </c>
      <c r="R13" s="41" t="s">
        <v>42</v>
      </c>
      <c r="S13" s="41" t="s">
        <v>42</v>
      </c>
      <c r="T13" s="42">
        <f t="shared" si="3"/>
        <v>1</v>
      </c>
      <c r="U13" s="41" t="s">
        <v>42</v>
      </c>
      <c r="V13" s="43" t="s">
        <v>61</v>
      </c>
    </row>
    <row r="14" spans="1:22" ht="33" customHeight="1" x14ac:dyDescent="0.25">
      <c r="A14" s="33">
        <v>10</v>
      </c>
      <c r="B14" s="33">
        <v>0</v>
      </c>
      <c r="C14" s="33" t="s">
        <v>62</v>
      </c>
      <c r="D14" s="95" t="s">
        <v>63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</row>
    <row r="15" spans="1:22" ht="216" customHeight="1" x14ac:dyDescent="0.25">
      <c r="A15" s="35">
        <v>10</v>
      </c>
      <c r="B15" s="35">
        <v>0</v>
      </c>
      <c r="C15" s="36" t="s">
        <v>64</v>
      </c>
      <c r="D15" s="37" t="s">
        <v>65</v>
      </c>
      <c r="E15" s="38" t="s">
        <v>66</v>
      </c>
      <c r="F15" s="38" t="s">
        <v>53</v>
      </c>
      <c r="G15" s="39">
        <v>0</v>
      </c>
      <c r="H15" s="39">
        <v>0</v>
      </c>
      <c r="I15" s="39">
        <v>0</v>
      </c>
      <c r="J15" s="39">
        <v>0</v>
      </c>
      <c r="K15" s="39">
        <f t="shared" si="1"/>
        <v>0</v>
      </c>
      <c r="L15" s="39">
        <v>0</v>
      </c>
      <c r="M15" s="40" t="e">
        <f t="shared" si="2"/>
        <v>#DIV/0!</v>
      </c>
      <c r="N15" s="37" t="s">
        <v>67</v>
      </c>
      <c r="O15" s="38" t="s">
        <v>68</v>
      </c>
      <c r="P15" s="38">
        <v>735</v>
      </c>
      <c r="Q15" s="32">
        <v>735</v>
      </c>
      <c r="R15" s="41" t="s">
        <v>42</v>
      </c>
      <c r="S15" s="41" t="s">
        <v>42</v>
      </c>
      <c r="T15" s="42">
        <f t="shared" si="3"/>
        <v>1</v>
      </c>
      <c r="U15" s="41" t="s">
        <v>42</v>
      </c>
      <c r="V15" s="43" t="s">
        <v>69</v>
      </c>
    </row>
    <row r="16" spans="1:22" ht="94.5" x14ac:dyDescent="0.25">
      <c r="A16" s="35">
        <v>10</v>
      </c>
      <c r="B16" s="35">
        <v>0</v>
      </c>
      <c r="C16" s="36" t="s">
        <v>70</v>
      </c>
      <c r="D16" s="37" t="s">
        <v>71</v>
      </c>
      <c r="E16" s="38" t="s">
        <v>72</v>
      </c>
      <c r="F16" s="38" t="s">
        <v>73</v>
      </c>
      <c r="G16" s="27"/>
      <c r="H16" s="27"/>
      <c r="I16" s="27"/>
      <c r="J16" s="27"/>
      <c r="K16" s="39">
        <f t="shared" si="1"/>
        <v>0</v>
      </c>
      <c r="L16" s="27"/>
      <c r="M16" s="40" t="e">
        <f t="shared" si="2"/>
        <v>#DIV/0!</v>
      </c>
      <c r="N16" s="37" t="s">
        <v>74</v>
      </c>
      <c r="O16" s="38" t="s">
        <v>75</v>
      </c>
      <c r="P16" s="38">
        <v>111</v>
      </c>
      <c r="Q16" s="27">
        <v>0</v>
      </c>
      <c r="R16" s="41" t="s">
        <v>42</v>
      </c>
      <c r="S16" s="41" t="s">
        <v>42</v>
      </c>
      <c r="T16" s="42">
        <f t="shared" si="3"/>
        <v>0</v>
      </c>
      <c r="U16" s="41" t="s">
        <v>42</v>
      </c>
      <c r="V16" s="43" t="s">
        <v>76</v>
      </c>
    </row>
    <row r="17" spans="1:22" ht="94.5" x14ac:dyDescent="0.25">
      <c r="A17" s="35">
        <v>10</v>
      </c>
      <c r="B17" s="35">
        <v>0</v>
      </c>
      <c r="C17" s="36" t="s">
        <v>77</v>
      </c>
      <c r="D17" s="37" t="s">
        <v>78</v>
      </c>
      <c r="E17" s="38" t="s">
        <v>72</v>
      </c>
      <c r="F17" s="38" t="s">
        <v>73</v>
      </c>
      <c r="G17" s="27"/>
      <c r="H17" s="27"/>
      <c r="I17" s="27"/>
      <c r="J17" s="27"/>
      <c r="K17" s="39">
        <f t="shared" si="1"/>
        <v>0</v>
      </c>
      <c r="L17" s="27"/>
      <c r="M17" s="40" t="e">
        <f t="shared" si="2"/>
        <v>#DIV/0!</v>
      </c>
      <c r="N17" s="37" t="s">
        <v>79</v>
      </c>
      <c r="O17" s="38" t="s">
        <v>75</v>
      </c>
      <c r="P17" s="38">
        <v>2050</v>
      </c>
      <c r="Q17" s="32">
        <v>1736</v>
      </c>
      <c r="R17" s="45" t="s">
        <v>42</v>
      </c>
      <c r="S17" s="41" t="s">
        <v>42</v>
      </c>
      <c r="T17" s="42">
        <f t="shared" si="3"/>
        <v>0.8468292682926829</v>
      </c>
      <c r="U17" s="41" t="s">
        <v>42</v>
      </c>
      <c r="V17" s="43" t="s">
        <v>80</v>
      </c>
    </row>
    <row r="18" spans="1:22" ht="94.5" x14ac:dyDescent="0.25">
      <c r="A18" s="35">
        <v>10</v>
      </c>
      <c r="B18" s="35">
        <v>0</v>
      </c>
      <c r="C18" s="36" t="s">
        <v>81</v>
      </c>
      <c r="D18" s="37" t="s">
        <v>82</v>
      </c>
      <c r="E18" s="38" t="s">
        <v>72</v>
      </c>
      <c r="F18" s="38" t="s">
        <v>73</v>
      </c>
      <c r="G18" s="27"/>
      <c r="H18" s="27"/>
      <c r="I18" s="27"/>
      <c r="J18" s="27"/>
      <c r="K18" s="39">
        <f t="shared" si="1"/>
        <v>0</v>
      </c>
      <c r="L18" s="27"/>
      <c r="M18" s="40" t="e">
        <f t="shared" si="2"/>
        <v>#DIV/0!</v>
      </c>
      <c r="N18" s="37" t="s">
        <v>83</v>
      </c>
      <c r="O18" s="38" t="s">
        <v>68</v>
      </c>
      <c r="P18" s="44">
        <v>155</v>
      </c>
      <c r="Q18" s="27">
        <v>155</v>
      </c>
      <c r="R18" s="41" t="s">
        <v>42</v>
      </c>
      <c r="S18" s="41" t="s">
        <v>42</v>
      </c>
      <c r="T18" s="42">
        <f t="shared" si="3"/>
        <v>1</v>
      </c>
      <c r="U18" s="41" t="s">
        <v>42</v>
      </c>
      <c r="V18" s="43" t="s">
        <v>61</v>
      </c>
    </row>
    <row r="19" spans="1:22" ht="150" customHeight="1" x14ac:dyDescent="0.25">
      <c r="A19" s="35">
        <v>10</v>
      </c>
      <c r="B19" s="35">
        <v>0</v>
      </c>
      <c r="C19" s="36" t="s">
        <v>84</v>
      </c>
      <c r="D19" s="37" t="s">
        <v>85</v>
      </c>
      <c r="E19" s="38" t="s">
        <v>86</v>
      </c>
      <c r="F19" s="38" t="s">
        <v>87</v>
      </c>
      <c r="G19" s="39">
        <v>0</v>
      </c>
      <c r="H19" s="39">
        <v>0</v>
      </c>
      <c r="I19" s="39">
        <v>0</v>
      </c>
      <c r="J19" s="39">
        <v>0</v>
      </c>
      <c r="K19" s="39">
        <f t="shared" si="1"/>
        <v>0</v>
      </c>
      <c r="L19" s="39">
        <v>0</v>
      </c>
      <c r="M19" s="40" t="e">
        <f t="shared" si="2"/>
        <v>#DIV/0!</v>
      </c>
      <c r="N19" s="37" t="s">
        <v>88</v>
      </c>
      <c r="O19" s="38" t="s">
        <v>75</v>
      </c>
      <c r="P19" s="38">
        <v>45</v>
      </c>
      <c r="Q19" s="27">
        <v>45</v>
      </c>
      <c r="R19" s="41" t="s">
        <v>42</v>
      </c>
      <c r="S19" s="41" t="s">
        <v>42</v>
      </c>
      <c r="T19" s="42">
        <f t="shared" si="3"/>
        <v>1</v>
      </c>
      <c r="U19" s="41" t="s">
        <v>42</v>
      </c>
      <c r="V19" s="43" t="s">
        <v>61</v>
      </c>
    </row>
    <row r="20" spans="1:22" ht="162" customHeight="1" x14ac:dyDescent="0.25">
      <c r="A20" s="35">
        <v>10</v>
      </c>
      <c r="B20" s="35">
        <v>0</v>
      </c>
      <c r="C20" s="36" t="s">
        <v>89</v>
      </c>
      <c r="D20" s="37" t="s">
        <v>90</v>
      </c>
      <c r="E20" s="38" t="s">
        <v>91</v>
      </c>
      <c r="F20" s="38" t="s">
        <v>87</v>
      </c>
      <c r="G20" s="39">
        <v>0</v>
      </c>
      <c r="H20" s="39">
        <v>0</v>
      </c>
      <c r="I20" s="39">
        <v>0</v>
      </c>
      <c r="J20" s="39">
        <v>0</v>
      </c>
      <c r="K20" s="39">
        <f t="shared" si="1"/>
        <v>0</v>
      </c>
      <c r="L20" s="39">
        <v>0</v>
      </c>
      <c r="M20" s="40" t="e">
        <f t="shared" si="2"/>
        <v>#DIV/0!</v>
      </c>
      <c r="N20" s="37" t="s">
        <v>92</v>
      </c>
      <c r="O20" s="38" t="s">
        <v>75</v>
      </c>
      <c r="P20" s="38">
        <v>34</v>
      </c>
      <c r="Q20" s="32">
        <v>34</v>
      </c>
      <c r="R20" s="41" t="s">
        <v>42</v>
      </c>
      <c r="S20" s="41" t="s">
        <v>42</v>
      </c>
      <c r="T20" s="42">
        <f t="shared" si="3"/>
        <v>1</v>
      </c>
      <c r="U20" s="41" t="s">
        <v>42</v>
      </c>
      <c r="V20" s="43" t="s">
        <v>61</v>
      </c>
    </row>
    <row r="21" spans="1:22" ht="177.75" customHeight="1" x14ac:dyDescent="0.25">
      <c r="A21" s="35">
        <v>10</v>
      </c>
      <c r="B21" s="35">
        <v>0</v>
      </c>
      <c r="C21" s="36" t="s">
        <v>93</v>
      </c>
      <c r="D21" s="37" t="s">
        <v>94</v>
      </c>
      <c r="E21" s="38" t="s">
        <v>59</v>
      </c>
      <c r="F21" s="38" t="s">
        <v>87</v>
      </c>
      <c r="G21" s="39">
        <v>0</v>
      </c>
      <c r="H21" s="39">
        <v>0</v>
      </c>
      <c r="I21" s="39">
        <v>0</v>
      </c>
      <c r="J21" s="39">
        <v>0</v>
      </c>
      <c r="K21" s="39">
        <f t="shared" si="1"/>
        <v>0</v>
      </c>
      <c r="L21" s="39">
        <v>0</v>
      </c>
      <c r="M21" s="40" t="e">
        <f t="shared" si="2"/>
        <v>#DIV/0!</v>
      </c>
      <c r="N21" s="37" t="s">
        <v>95</v>
      </c>
      <c r="O21" s="38" t="s">
        <v>75</v>
      </c>
      <c r="P21" s="38">
        <v>12</v>
      </c>
      <c r="Q21" s="27">
        <v>12</v>
      </c>
      <c r="R21" s="41" t="s">
        <v>42</v>
      </c>
      <c r="S21" s="41" t="s">
        <v>42</v>
      </c>
      <c r="T21" s="42">
        <f t="shared" si="3"/>
        <v>1</v>
      </c>
      <c r="U21" s="41" t="s">
        <v>42</v>
      </c>
      <c r="V21" s="43" t="s">
        <v>61</v>
      </c>
    </row>
    <row r="22" spans="1:22" ht="15.75" x14ac:dyDescent="0.25">
      <c r="A22" s="33">
        <v>10</v>
      </c>
      <c r="B22" s="33">
        <v>0</v>
      </c>
      <c r="C22" s="46" t="s">
        <v>96</v>
      </c>
      <c r="D22" s="94" t="s">
        <v>97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spans="1:22" ht="118.5" customHeight="1" x14ac:dyDescent="0.25">
      <c r="A23" s="35">
        <v>10</v>
      </c>
      <c r="B23" s="35">
        <v>0</v>
      </c>
      <c r="C23" s="36">
        <v>300001</v>
      </c>
      <c r="D23" s="37" t="s">
        <v>98</v>
      </c>
      <c r="E23" s="38" t="s">
        <v>59</v>
      </c>
      <c r="F23" s="38" t="s">
        <v>87</v>
      </c>
      <c r="G23" s="39">
        <v>0</v>
      </c>
      <c r="H23" s="39">
        <v>0</v>
      </c>
      <c r="I23" s="39">
        <v>0</v>
      </c>
      <c r="J23" s="39">
        <v>0</v>
      </c>
      <c r="K23" s="39">
        <f t="shared" si="1"/>
        <v>0</v>
      </c>
      <c r="L23" s="39">
        <v>0</v>
      </c>
      <c r="M23" s="40" t="e">
        <f t="shared" si="2"/>
        <v>#DIV/0!</v>
      </c>
      <c r="N23" s="37" t="s">
        <v>99</v>
      </c>
      <c r="O23" s="38" t="s">
        <v>75</v>
      </c>
      <c r="P23" s="38">
        <v>6</v>
      </c>
      <c r="Q23" s="27">
        <v>4</v>
      </c>
      <c r="R23" s="41" t="s">
        <v>42</v>
      </c>
      <c r="S23" s="41" t="s">
        <v>42</v>
      </c>
      <c r="T23" s="42">
        <f t="shared" si="3"/>
        <v>0.66666666666666663</v>
      </c>
      <c r="U23" s="41" t="s">
        <v>42</v>
      </c>
      <c r="V23" s="43" t="s">
        <v>100</v>
      </c>
    </row>
    <row r="24" spans="1:22" ht="117.75" customHeight="1" x14ac:dyDescent="0.25">
      <c r="A24" s="35">
        <v>10</v>
      </c>
      <c r="B24" s="35">
        <v>0</v>
      </c>
      <c r="C24" s="36" t="s">
        <v>101</v>
      </c>
      <c r="D24" s="37" t="s">
        <v>102</v>
      </c>
      <c r="E24" s="38" t="s">
        <v>103</v>
      </c>
      <c r="F24" s="38" t="s">
        <v>87</v>
      </c>
      <c r="G24" s="39">
        <v>0</v>
      </c>
      <c r="H24" s="39">
        <v>0</v>
      </c>
      <c r="I24" s="39">
        <v>0</v>
      </c>
      <c r="J24" s="39">
        <v>0</v>
      </c>
      <c r="K24" s="39">
        <f t="shared" si="1"/>
        <v>0</v>
      </c>
      <c r="L24" s="39">
        <v>0</v>
      </c>
      <c r="M24" s="47" t="e">
        <f t="shared" si="2"/>
        <v>#DIV/0!</v>
      </c>
      <c r="N24" s="37" t="s">
        <v>104</v>
      </c>
      <c r="O24" s="38" t="s">
        <v>68</v>
      </c>
      <c r="P24" s="38">
        <v>1</v>
      </c>
      <c r="Q24" s="27">
        <v>0</v>
      </c>
      <c r="R24" s="41" t="s">
        <v>42</v>
      </c>
      <c r="S24" s="41" t="s">
        <v>42</v>
      </c>
      <c r="T24" s="48">
        <f t="shared" si="3"/>
        <v>0</v>
      </c>
      <c r="U24" s="41" t="s">
        <v>42</v>
      </c>
      <c r="V24" s="43" t="s">
        <v>105</v>
      </c>
    </row>
    <row r="25" spans="1:22" ht="31.5" x14ac:dyDescent="0.25">
      <c r="A25" s="33">
        <v>10</v>
      </c>
      <c r="B25" s="33">
        <v>0</v>
      </c>
      <c r="C25" s="46" t="s">
        <v>106</v>
      </c>
      <c r="D25" s="94" t="s">
        <v>107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spans="1:22" ht="118.5" customHeight="1" x14ac:dyDescent="0.25">
      <c r="A26" s="98">
        <v>10</v>
      </c>
      <c r="B26" s="98">
        <v>0</v>
      </c>
      <c r="C26" s="100" t="s">
        <v>108</v>
      </c>
      <c r="D26" s="102" t="s">
        <v>109</v>
      </c>
      <c r="E26" s="102" t="s">
        <v>59</v>
      </c>
      <c r="F26" s="102" t="s">
        <v>73</v>
      </c>
      <c r="G26" s="104">
        <v>3500</v>
      </c>
      <c r="H26" s="104">
        <v>3499.99</v>
      </c>
      <c r="I26" s="104">
        <v>0</v>
      </c>
      <c r="J26" s="104">
        <v>0</v>
      </c>
      <c r="K26" s="106">
        <f t="shared" si="1"/>
        <v>3499.99</v>
      </c>
      <c r="L26" s="104"/>
      <c r="M26" s="108">
        <f t="shared" si="2"/>
        <v>0.99999714285714281</v>
      </c>
      <c r="N26" s="37" t="s">
        <v>110</v>
      </c>
      <c r="O26" s="38" t="s">
        <v>75</v>
      </c>
      <c r="P26" s="38">
        <v>33</v>
      </c>
      <c r="Q26" s="27">
        <v>21</v>
      </c>
      <c r="R26" s="41" t="s">
        <v>42</v>
      </c>
      <c r="S26" s="41" t="s">
        <v>42</v>
      </c>
      <c r="T26" s="42">
        <f t="shared" si="3"/>
        <v>0.63636363636363635</v>
      </c>
      <c r="U26" s="41" t="s">
        <v>42</v>
      </c>
      <c r="V26" s="43" t="s">
        <v>111</v>
      </c>
    </row>
    <row r="27" spans="1:22" ht="104.25" customHeight="1" x14ac:dyDescent="0.25">
      <c r="A27" s="99"/>
      <c r="B27" s="99"/>
      <c r="C27" s="101"/>
      <c r="D27" s="103"/>
      <c r="E27" s="103"/>
      <c r="F27" s="103"/>
      <c r="G27" s="105"/>
      <c r="H27" s="105"/>
      <c r="I27" s="105"/>
      <c r="J27" s="105"/>
      <c r="K27" s="107"/>
      <c r="L27" s="105"/>
      <c r="M27" s="109"/>
      <c r="N27" s="37" t="s">
        <v>112</v>
      </c>
      <c r="O27" s="38" t="s">
        <v>41</v>
      </c>
      <c r="P27" s="38">
        <v>17</v>
      </c>
      <c r="Q27" s="49">
        <v>17</v>
      </c>
      <c r="R27" s="41" t="s">
        <v>42</v>
      </c>
      <c r="S27" s="41" t="s">
        <v>42</v>
      </c>
      <c r="T27" s="42" t="s">
        <v>42</v>
      </c>
      <c r="U27" s="41" t="s">
        <v>42</v>
      </c>
      <c r="V27" s="43" t="s">
        <v>113</v>
      </c>
    </row>
    <row r="28" spans="1:22" ht="135.75" customHeight="1" x14ac:dyDescent="0.25">
      <c r="A28" s="35">
        <v>10</v>
      </c>
      <c r="B28" s="35">
        <v>0</v>
      </c>
      <c r="C28" s="36" t="s">
        <v>114</v>
      </c>
      <c r="D28" s="37" t="s">
        <v>115</v>
      </c>
      <c r="E28" s="38" t="s">
        <v>59</v>
      </c>
      <c r="F28" s="38" t="s">
        <v>73</v>
      </c>
      <c r="G28" s="27"/>
      <c r="H28" s="27"/>
      <c r="I28" s="27"/>
      <c r="J28" s="27"/>
      <c r="K28" s="39">
        <f t="shared" si="1"/>
        <v>0</v>
      </c>
      <c r="L28" s="27"/>
      <c r="M28" s="40" t="e">
        <f t="shared" si="2"/>
        <v>#DIV/0!</v>
      </c>
      <c r="N28" s="37" t="s">
        <v>116</v>
      </c>
      <c r="O28" s="38" t="s">
        <v>75</v>
      </c>
      <c r="P28" s="38">
        <v>24</v>
      </c>
      <c r="Q28" s="32">
        <v>21</v>
      </c>
      <c r="R28" s="45" t="s">
        <v>42</v>
      </c>
      <c r="S28" s="41" t="s">
        <v>42</v>
      </c>
      <c r="T28" s="42">
        <f t="shared" si="3"/>
        <v>0.875</v>
      </c>
      <c r="U28" s="41" t="s">
        <v>42</v>
      </c>
      <c r="V28" s="43" t="s">
        <v>117</v>
      </c>
    </row>
    <row r="29" spans="1:22" ht="31.5" x14ac:dyDescent="0.25">
      <c r="A29" s="33">
        <v>10</v>
      </c>
      <c r="B29" s="33">
        <v>0</v>
      </c>
      <c r="C29" s="46" t="s">
        <v>118</v>
      </c>
      <c r="D29" s="94" t="s">
        <v>119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spans="1:22" ht="227.25" customHeight="1" x14ac:dyDescent="0.25">
      <c r="A30" s="35">
        <v>10</v>
      </c>
      <c r="B30" s="35">
        <v>0</v>
      </c>
      <c r="C30" s="36" t="s">
        <v>120</v>
      </c>
      <c r="D30" s="37" t="s">
        <v>121</v>
      </c>
      <c r="E30" s="38" t="s">
        <v>122</v>
      </c>
      <c r="F30" s="38" t="s">
        <v>87</v>
      </c>
      <c r="G30" s="39">
        <v>0</v>
      </c>
      <c r="H30" s="39">
        <v>0</v>
      </c>
      <c r="I30" s="39">
        <v>0</v>
      </c>
      <c r="J30" s="39">
        <v>0</v>
      </c>
      <c r="K30" s="39">
        <f t="shared" si="1"/>
        <v>0</v>
      </c>
      <c r="L30" s="39">
        <v>0</v>
      </c>
      <c r="M30" s="40" t="e">
        <f t="shared" si="2"/>
        <v>#DIV/0!</v>
      </c>
      <c r="N30" s="37" t="s">
        <v>123</v>
      </c>
      <c r="O30" s="38" t="s">
        <v>75</v>
      </c>
      <c r="P30" s="38">
        <v>665</v>
      </c>
      <c r="Q30" s="27">
        <v>770</v>
      </c>
      <c r="R30" s="41" t="s">
        <v>42</v>
      </c>
      <c r="S30" s="41" t="s">
        <v>42</v>
      </c>
      <c r="T30" s="42">
        <f t="shared" si="3"/>
        <v>1</v>
      </c>
      <c r="U30" s="41" t="s">
        <v>42</v>
      </c>
      <c r="V30" s="43" t="s">
        <v>43</v>
      </c>
    </row>
    <row r="31" spans="1:22" ht="269.25" customHeight="1" x14ac:dyDescent="0.25">
      <c r="A31" s="35">
        <v>10</v>
      </c>
      <c r="B31" s="35">
        <v>0</v>
      </c>
      <c r="C31" s="36" t="s">
        <v>124</v>
      </c>
      <c r="D31" s="37" t="s">
        <v>125</v>
      </c>
      <c r="E31" s="38" t="s">
        <v>126</v>
      </c>
      <c r="F31" s="38" t="s">
        <v>87</v>
      </c>
      <c r="G31" s="39">
        <v>0</v>
      </c>
      <c r="H31" s="39">
        <v>0</v>
      </c>
      <c r="I31" s="39">
        <v>0</v>
      </c>
      <c r="J31" s="39">
        <v>0</v>
      </c>
      <c r="K31" s="39">
        <f t="shared" si="1"/>
        <v>0</v>
      </c>
      <c r="L31" s="39">
        <v>0</v>
      </c>
      <c r="M31" s="40" t="e">
        <f t="shared" si="2"/>
        <v>#DIV/0!</v>
      </c>
      <c r="N31" s="37" t="s">
        <v>127</v>
      </c>
      <c r="O31" s="38" t="s">
        <v>75</v>
      </c>
      <c r="P31" s="38">
        <v>10</v>
      </c>
      <c r="Q31" s="27">
        <v>8</v>
      </c>
      <c r="R31" s="41" t="s">
        <v>42</v>
      </c>
      <c r="S31" s="41" t="s">
        <v>42</v>
      </c>
      <c r="T31" s="42">
        <f t="shared" si="3"/>
        <v>0.8</v>
      </c>
      <c r="U31" s="41" t="s">
        <v>42</v>
      </c>
      <c r="V31" s="43" t="s">
        <v>128</v>
      </c>
    </row>
    <row r="32" spans="1:22" ht="137.25" customHeight="1" x14ac:dyDescent="0.25">
      <c r="A32" s="35">
        <v>10</v>
      </c>
      <c r="B32" s="35">
        <v>0</v>
      </c>
      <c r="C32" s="36" t="s">
        <v>129</v>
      </c>
      <c r="D32" s="37" t="s">
        <v>130</v>
      </c>
      <c r="E32" s="38" t="s">
        <v>59</v>
      </c>
      <c r="F32" s="38" t="s">
        <v>73</v>
      </c>
      <c r="G32" s="27"/>
      <c r="H32" s="27"/>
      <c r="I32" s="27"/>
      <c r="J32" s="27"/>
      <c r="K32" s="39">
        <f t="shared" si="1"/>
        <v>0</v>
      </c>
      <c r="L32" s="27"/>
      <c r="M32" s="40" t="e">
        <f t="shared" si="2"/>
        <v>#DIV/0!</v>
      </c>
      <c r="N32" s="37" t="s">
        <v>131</v>
      </c>
      <c r="O32" s="38" t="s">
        <v>75</v>
      </c>
      <c r="P32" s="38">
        <v>36</v>
      </c>
      <c r="Q32" s="32">
        <v>0</v>
      </c>
      <c r="R32" s="45" t="s">
        <v>42</v>
      </c>
      <c r="S32" s="41" t="s">
        <v>42</v>
      </c>
      <c r="T32" s="42">
        <f t="shared" si="3"/>
        <v>0</v>
      </c>
      <c r="U32" s="41" t="s">
        <v>42</v>
      </c>
      <c r="V32" s="43" t="s">
        <v>76</v>
      </c>
    </row>
    <row r="33" spans="1:22" ht="152.25" customHeight="1" x14ac:dyDescent="0.25">
      <c r="A33" s="50">
        <v>10</v>
      </c>
      <c r="B33" s="50">
        <v>0</v>
      </c>
      <c r="C33" s="36">
        <v>500004</v>
      </c>
      <c r="D33" s="37" t="s">
        <v>132</v>
      </c>
      <c r="E33" s="38" t="s">
        <v>133</v>
      </c>
      <c r="F33" s="38" t="s">
        <v>87</v>
      </c>
      <c r="G33" s="39">
        <v>0</v>
      </c>
      <c r="H33" s="39">
        <v>0</v>
      </c>
      <c r="I33" s="39">
        <v>0</v>
      </c>
      <c r="J33" s="39">
        <v>0</v>
      </c>
      <c r="K33" s="39">
        <f t="shared" si="1"/>
        <v>0</v>
      </c>
      <c r="L33" s="39">
        <v>0</v>
      </c>
      <c r="M33" s="40" t="e">
        <f t="shared" si="2"/>
        <v>#DIV/0!</v>
      </c>
      <c r="N33" s="37" t="s">
        <v>134</v>
      </c>
      <c r="O33" s="38" t="s">
        <v>135</v>
      </c>
      <c r="P33" s="38">
        <v>95</v>
      </c>
      <c r="Q33" s="32">
        <v>95</v>
      </c>
      <c r="R33" s="41" t="s">
        <v>42</v>
      </c>
      <c r="S33" s="41" t="s">
        <v>42</v>
      </c>
      <c r="T33" s="42">
        <f t="shared" si="3"/>
        <v>1</v>
      </c>
      <c r="U33" s="41" t="s">
        <v>42</v>
      </c>
      <c r="V33" s="43" t="s">
        <v>61</v>
      </c>
    </row>
    <row r="34" spans="1:22" ht="182.25" customHeight="1" x14ac:dyDescent="0.25">
      <c r="A34" s="51">
        <v>10</v>
      </c>
      <c r="B34" s="51">
        <v>0</v>
      </c>
      <c r="C34" s="52"/>
      <c r="D34" s="110" t="s">
        <v>136</v>
      </c>
      <c r="E34" s="110"/>
      <c r="F34" s="110"/>
      <c r="G34" s="110"/>
      <c r="H34" s="110"/>
      <c r="I34" s="110"/>
      <c r="J34" s="110"/>
      <c r="K34" s="110"/>
      <c r="L34" s="110"/>
      <c r="M34" s="110"/>
      <c r="N34" s="25" t="s">
        <v>137</v>
      </c>
      <c r="O34" s="26" t="s">
        <v>41</v>
      </c>
      <c r="P34" s="26">
        <v>42</v>
      </c>
      <c r="Q34" s="27">
        <v>36.6</v>
      </c>
      <c r="R34" s="28">
        <f>IF((Q34/P34)&lt;1,Q34/P34,1)</f>
        <v>0.87142857142857144</v>
      </c>
      <c r="S34" s="29" t="s">
        <v>42</v>
      </c>
      <c r="T34" s="29" t="s">
        <v>42</v>
      </c>
      <c r="U34" s="29" t="s">
        <v>42</v>
      </c>
      <c r="V34" s="43" t="s">
        <v>138</v>
      </c>
    </row>
    <row r="35" spans="1:22" ht="36" customHeight="1" x14ac:dyDescent="0.25">
      <c r="A35" s="33">
        <v>10</v>
      </c>
      <c r="B35" s="33">
        <v>0</v>
      </c>
      <c r="C35" s="46" t="s">
        <v>139</v>
      </c>
      <c r="D35" s="111" t="s">
        <v>140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1.5" customHeight="1" x14ac:dyDescent="0.25">
      <c r="A36" s="50">
        <v>10</v>
      </c>
      <c r="B36" s="50">
        <v>0</v>
      </c>
      <c r="C36" s="36" t="s">
        <v>141</v>
      </c>
      <c r="D36" s="37" t="s">
        <v>142</v>
      </c>
      <c r="E36" s="38" t="s">
        <v>52</v>
      </c>
      <c r="F36" s="38" t="s">
        <v>87</v>
      </c>
      <c r="G36" s="39">
        <v>0</v>
      </c>
      <c r="H36" s="39">
        <v>0</v>
      </c>
      <c r="I36" s="39">
        <v>0</v>
      </c>
      <c r="J36" s="39">
        <v>0</v>
      </c>
      <c r="K36" s="39">
        <f t="shared" si="1"/>
        <v>0</v>
      </c>
      <c r="L36" s="39">
        <v>0</v>
      </c>
      <c r="M36" s="40" t="e">
        <f t="shared" si="2"/>
        <v>#DIV/0!</v>
      </c>
      <c r="N36" s="37" t="s">
        <v>143</v>
      </c>
      <c r="O36" s="38" t="s">
        <v>68</v>
      </c>
      <c r="P36" s="38">
        <v>5</v>
      </c>
      <c r="Q36" s="32">
        <v>5</v>
      </c>
      <c r="R36" s="45" t="s">
        <v>42</v>
      </c>
      <c r="S36" s="45" t="s">
        <v>42</v>
      </c>
      <c r="T36" s="42">
        <f t="shared" si="3"/>
        <v>1</v>
      </c>
      <c r="U36" s="45" t="s">
        <v>42</v>
      </c>
      <c r="V36" s="43" t="s">
        <v>43</v>
      </c>
    </row>
    <row r="37" spans="1:22" ht="63" x14ac:dyDescent="0.25">
      <c r="A37" s="50">
        <v>10</v>
      </c>
      <c r="B37" s="50">
        <v>0</v>
      </c>
      <c r="C37" s="36" t="s">
        <v>144</v>
      </c>
      <c r="D37" s="37" t="s">
        <v>145</v>
      </c>
      <c r="E37" s="38" t="s">
        <v>59</v>
      </c>
      <c r="F37" s="38" t="s">
        <v>87</v>
      </c>
      <c r="G37" s="39">
        <v>0</v>
      </c>
      <c r="H37" s="39">
        <v>0</v>
      </c>
      <c r="I37" s="39">
        <v>0</v>
      </c>
      <c r="J37" s="39">
        <v>0</v>
      </c>
      <c r="K37" s="39">
        <f t="shared" si="1"/>
        <v>0</v>
      </c>
      <c r="L37" s="39">
        <v>0</v>
      </c>
      <c r="M37" s="40" t="e">
        <f t="shared" si="2"/>
        <v>#DIV/0!</v>
      </c>
      <c r="N37" s="37" t="s">
        <v>146</v>
      </c>
      <c r="O37" s="38" t="s">
        <v>147</v>
      </c>
      <c r="P37" s="38">
        <v>130</v>
      </c>
      <c r="Q37" s="32">
        <v>0</v>
      </c>
      <c r="R37" s="45" t="s">
        <v>42</v>
      </c>
      <c r="S37" s="41" t="s">
        <v>42</v>
      </c>
      <c r="T37" s="42">
        <f t="shared" si="3"/>
        <v>0</v>
      </c>
      <c r="U37" s="45" t="s">
        <v>42</v>
      </c>
      <c r="V37" s="43" t="s">
        <v>148</v>
      </c>
    </row>
    <row r="38" spans="1:22" ht="150.75" customHeight="1" x14ac:dyDescent="0.25">
      <c r="A38" s="35">
        <v>10</v>
      </c>
      <c r="B38" s="35">
        <v>0</v>
      </c>
      <c r="C38" s="36" t="s">
        <v>149</v>
      </c>
      <c r="D38" s="37" t="s">
        <v>150</v>
      </c>
      <c r="E38" s="38" t="s">
        <v>59</v>
      </c>
      <c r="F38" s="38" t="s">
        <v>87</v>
      </c>
      <c r="G38" s="39">
        <v>0</v>
      </c>
      <c r="H38" s="39">
        <v>0</v>
      </c>
      <c r="I38" s="39">
        <v>0</v>
      </c>
      <c r="J38" s="39">
        <v>0</v>
      </c>
      <c r="K38" s="39">
        <f t="shared" si="1"/>
        <v>0</v>
      </c>
      <c r="L38" s="39">
        <v>0</v>
      </c>
      <c r="M38" s="40" t="e">
        <f t="shared" si="2"/>
        <v>#DIV/0!</v>
      </c>
      <c r="N38" s="37" t="s">
        <v>151</v>
      </c>
      <c r="O38" s="37" t="s">
        <v>152</v>
      </c>
      <c r="P38" s="38">
        <v>6000</v>
      </c>
      <c r="Q38" s="32">
        <v>6000</v>
      </c>
      <c r="R38" s="45" t="s">
        <v>42</v>
      </c>
      <c r="S38" s="45" t="s">
        <v>42</v>
      </c>
      <c r="T38" s="42">
        <f t="shared" si="3"/>
        <v>1</v>
      </c>
      <c r="U38" s="45" t="s">
        <v>42</v>
      </c>
      <c r="V38" s="43" t="s">
        <v>43</v>
      </c>
    </row>
    <row r="39" spans="1:22" ht="31.5" x14ac:dyDescent="0.25">
      <c r="A39" s="33">
        <v>10</v>
      </c>
      <c r="B39" s="33">
        <v>0</v>
      </c>
      <c r="C39" s="46" t="s">
        <v>153</v>
      </c>
      <c r="D39" s="111" t="s">
        <v>154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</row>
    <row r="40" spans="1:22" ht="345" customHeight="1" x14ac:dyDescent="0.25">
      <c r="A40" s="35">
        <v>10</v>
      </c>
      <c r="B40" s="35">
        <v>0</v>
      </c>
      <c r="C40" s="36" t="s">
        <v>155</v>
      </c>
      <c r="D40" s="37" t="s">
        <v>156</v>
      </c>
      <c r="E40" s="38" t="s">
        <v>157</v>
      </c>
      <c r="F40" s="38" t="s">
        <v>87</v>
      </c>
      <c r="G40" s="39">
        <v>0</v>
      </c>
      <c r="H40" s="39">
        <v>0</v>
      </c>
      <c r="I40" s="39">
        <v>0</v>
      </c>
      <c r="J40" s="39">
        <v>0</v>
      </c>
      <c r="K40" s="39">
        <f t="shared" si="1"/>
        <v>0</v>
      </c>
      <c r="L40" s="39">
        <v>0</v>
      </c>
      <c r="M40" s="40" t="e">
        <f t="shared" si="2"/>
        <v>#DIV/0!</v>
      </c>
      <c r="N40" s="37" t="s">
        <v>158</v>
      </c>
      <c r="O40" s="38" t="s">
        <v>75</v>
      </c>
      <c r="P40" s="38">
        <v>32</v>
      </c>
      <c r="Q40" s="27">
        <v>26</v>
      </c>
      <c r="R40" s="41" t="s">
        <v>42</v>
      </c>
      <c r="S40" s="41" t="s">
        <v>42</v>
      </c>
      <c r="T40" s="42">
        <f t="shared" si="3"/>
        <v>0.8125</v>
      </c>
      <c r="U40" s="41" t="s">
        <v>42</v>
      </c>
      <c r="V40" s="43" t="s">
        <v>159</v>
      </c>
    </row>
    <row r="41" spans="1:22" ht="31.5" x14ac:dyDescent="0.25">
      <c r="A41" s="33">
        <v>10</v>
      </c>
      <c r="B41" s="33">
        <v>0</v>
      </c>
      <c r="C41" s="46" t="s">
        <v>160</v>
      </c>
      <c r="D41" s="94" t="s">
        <v>161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22" ht="317.25" customHeight="1" x14ac:dyDescent="0.25">
      <c r="A42" s="35">
        <v>10</v>
      </c>
      <c r="B42" s="35">
        <v>0</v>
      </c>
      <c r="C42" s="36" t="s">
        <v>162</v>
      </c>
      <c r="D42" s="37" t="s">
        <v>163</v>
      </c>
      <c r="E42" s="38" t="s">
        <v>52</v>
      </c>
      <c r="F42" s="38" t="s">
        <v>87</v>
      </c>
      <c r="G42" s="39">
        <v>0</v>
      </c>
      <c r="H42" s="39">
        <v>0</v>
      </c>
      <c r="I42" s="39">
        <v>0</v>
      </c>
      <c r="J42" s="39">
        <v>0</v>
      </c>
      <c r="K42" s="39">
        <f t="shared" si="1"/>
        <v>0</v>
      </c>
      <c r="L42" s="39">
        <v>0</v>
      </c>
      <c r="M42" s="40" t="e">
        <f t="shared" si="2"/>
        <v>#DIV/0!</v>
      </c>
      <c r="N42" s="37" t="s">
        <v>164</v>
      </c>
      <c r="O42" s="38" t="s">
        <v>68</v>
      </c>
      <c r="P42" s="38">
        <v>25</v>
      </c>
      <c r="Q42" s="27">
        <v>25</v>
      </c>
      <c r="R42" s="41" t="s">
        <v>42</v>
      </c>
      <c r="S42" s="41" t="s">
        <v>42</v>
      </c>
      <c r="T42" s="42">
        <f t="shared" si="3"/>
        <v>1</v>
      </c>
      <c r="U42" s="41" t="s">
        <v>42</v>
      </c>
      <c r="V42" s="43" t="s">
        <v>43</v>
      </c>
    </row>
    <row r="43" spans="1:22" ht="181.5" customHeight="1" x14ac:dyDescent="0.25">
      <c r="A43" s="35">
        <v>10</v>
      </c>
      <c r="B43" s="35">
        <v>0</v>
      </c>
      <c r="C43" s="36" t="s">
        <v>165</v>
      </c>
      <c r="D43" s="37" t="s">
        <v>166</v>
      </c>
      <c r="E43" s="38" t="s">
        <v>52</v>
      </c>
      <c r="F43" s="38" t="s">
        <v>87</v>
      </c>
      <c r="G43" s="39">
        <v>0</v>
      </c>
      <c r="H43" s="39">
        <v>0</v>
      </c>
      <c r="I43" s="39">
        <v>0</v>
      </c>
      <c r="J43" s="39">
        <v>0</v>
      </c>
      <c r="K43" s="39">
        <f t="shared" si="1"/>
        <v>0</v>
      </c>
      <c r="L43" s="39">
        <v>0</v>
      </c>
      <c r="M43" s="40" t="e">
        <f t="shared" si="2"/>
        <v>#DIV/0!</v>
      </c>
      <c r="N43" s="37" t="s">
        <v>167</v>
      </c>
      <c r="O43" s="38" t="s">
        <v>135</v>
      </c>
      <c r="P43" s="38">
        <v>50</v>
      </c>
      <c r="Q43" s="27">
        <v>50</v>
      </c>
      <c r="R43" s="41" t="s">
        <v>42</v>
      </c>
      <c r="S43" s="41" t="s">
        <v>42</v>
      </c>
      <c r="T43" s="42">
        <f t="shared" si="3"/>
        <v>1</v>
      </c>
      <c r="U43" s="41" t="s">
        <v>42</v>
      </c>
      <c r="V43" s="43" t="s">
        <v>43</v>
      </c>
    </row>
    <row r="44" spans="1:22" ht="15.75" x14ac:dyDescent="0.25">
      <c r="A44" s="112" t="s">
        <v>168</v>
      </c>
      <c r="B44" s="112"/>
      <c r="C44" s="112"/>
      <c r="D44" s="112"/>
      <c r="E44" s="112"/>
      <c r="F44" s="112"/>
      <c r="G44" s="53"/>
      <c r="H44" s="53"/>
      <c r="I44" s="53"/>
      <c r="J44" s="53"/>
      <c r="K44" s="53"/>
      <c r="L44" s="53"/>
      <c r="M44" s="53"/>
      <c r="N44" s="34"/>
      <c r="O44" s="54"/>
      <c r="P44" s="54"/>
      <c r="Q44" s="54"/>
      <c r="R44" s="54"/>
      <c r="S44" s="53"/>
      <c r="T44" s="53"/>
      <c r="U44" s="53"/>
      <c r="V44" s="53"/>
    </row>
    <row r="45" spans="1:22" ht="31.5" customHeight="1" x14ac:dyDescent="0.25">
      <c r="A45" s="113" t="s">
        <v>169</v>
      </c>
      <c r="B45" s="113"/>
      <c r="C45" s="113"/>
      <c r="D45" s="113"/>
      <c r="E45" s="113"/>
      <c r="F45" s="113"/>
      <c r="G45" s="55">
        <f>G46+G52</f>
        <v>3500</v>
      </c>
      <c r="H45" s="55">
        <f t="shared" ref="H45:L45" si="4">H46+H52</f>
        <v>3499.99</v>
      </c>
      <c r="I45" s="55">
        <f t="shared" si="4"/>
        <v>0</v>
      </c>
      <c r="J45" s="55">
        <f t="shared" si="4"/>
        <v>0</v>
      </c>
      <c r="K45" s="55">
        <f t="shared" si="4"/>
        <v>3499.99</v>
      </c>
      <c r="L45" s="55">
        <f t="shared" si="4"/>
        <v>0</v>
      </c>
      <c r="M45" s="56">
        <f t="shared" si="2"/>
        <v>0.99999714285714281</v>
      </c>
      <c r="N45" s="114" t="s">
        <v>170</v>
      </c>
      <c r="O45" s="115"/>
      <c r="P45" s="115"/>
      <c r="Q45" s="116"/>
      <c r="R45" s="117">
        <f>SUM(R7:R10,R34)</f>
        <v>4.8714285714285719</v>
      </c>
      <c r="S45" s="117"/>
      <c r="T45" s="118" t="s">
        <v>42</v>
      </c>
      <c r="U45" s="118"/>
      <c r="V45" s="26" t="s">
        <v>42</v>
      </c>
    </row>
    <row r="46" spans="1:22" ht="30.75" customHeight="1" x14ac:dyDescent="0.25">
      <c r="A46" s="119" t="s">
        <v>171</v>
      </c>
      <c r="B46" s="120"/>
      <c r="C46" s="120"/>
      <c r="D46" s="120"/>
      <c r="E46" s="120"/>
      <c r="F46" s="121"/>
      <c r="G46" s="57">
        <f>SUM(G48:G51)</f>
        <v>3500</v>
      </c>
      <c r="H46" s="57">
        <f t="shared" ref="H46:L46" si="5">SUM(H48:H51)</f>
        <v>3499.99</v>
      </c>
      <c r="I46" s="57">
        <f t="shared" si="5"/>
        <v>0</v>
      </c>
      <c r="J46" s="57">
        <f t="shared" si="5"/>
        <v>0</v>
      </c>
      <c r="K46" s="57">
        <f t="shared" si="5"/>
        <v>3499.99</v>
      </c>
      <c r="L46" s="57">
        <f t="shared" si="5"/>
        <v>0</v>
      </c>
      <c r="M46" s="58" t="s">
        <v>42</v>
      </c>
      <c r="N46" s="122" t="s">
        <v>172</v>
      </c>
      <c r="O46" s="123"/>
      <c r="P46" s="123"/>
      <c r="Q46" s="124"/>
      <c r="R46" s="125">
        <v>5</v>
      </c>
      <c r="S46" s="125"/>
      <c r="T46" s="118" t="s">
        <v>42</v>
      </c>
      <c r="U46" s="118"/>
      <c r="V46" s="26" t="s">
        <v>42</v>
      </c>
    </row>
    <row r="47" spans="1:22" ht="18" customHeight="1" x14ac:dyDescent="0.25">
      <c r="A47" s="113" t="s">
        <v>173</v>
      </c>
      <c r="B47" s="113"/>
      <c r="C47" s="113"/>
      <c r="D47" s="113"/>
      <c r="E47" s="113"/>
      <c r="F47" s="113"/>
      <c r="G47" s="59"/>
      <c r="H47" s="59"/>
      <c r="I47" s="59"/>
      <c r="J47" s="59"/>
      <c r="K47" s="58"/>
      <c r="L47" s="58"/>
      <c r="M47" s="58"/>
      <c r="N47" s="110" t="s">
        <v>174</v>
      </c>
      <c r="O47" s="110"/>
      <c r="P47" s="110"/>
      <c r="Q47" s="110"/>
      <c r="R47" s="117">
        <f>R45/R46</f>
        <v>0.97428571428571442</v>
      </c>
      <c r="S47" s="117"/>
      <c r="T47" s="118" t="s">
        <v>42</v>
      </c>
      <c r="U47" s="118"/>
      <c r="V47" s="126" t="s">
        <v>42</v>
      </c>
    </row>
    <row r="48" spans="1:22" ht="32.25" customHeight="1" x14ac:dyDescent="0.25">
      <c r="A48" s="113" t="s">
        <v>175</v>
      </c>
      <c r="B48" s="113"/>
      <c r="C48" s="113"/>
      <c r="D48" s="113"/>
      <c r="E48" s="113"/>
      <c r="F48" s="113"/>
      <c r="G48" s="57">
        <f>SUM(G16:G18,G26:G28,G32)</f>
        <v>3500</v>
      </c>
      <c r="H48" s="57">
        <f t="shared" ref="H48:L48" si="6">SUM(H16:H18,H26:H28,H32)</f>
        <v>3499.99</v>
      </c>
      <c r="I48" s="57">
        <f t="shared" si="6"/>
        <v>0</v>
      </c>
      <c r="J48" s="57">
        <f t="shared" si="6"/>
        <v>0</v>
      </c>
      <c r="K48" s="57">
        <f t="shared" si="6"/>
        <v>3499.99</v>
      </c>
      <c r="L48" s="57">
        <f t="shared" si="6"/>
        <v>0</v>
      </c>
      <c r="M48" s="58" t="s">
        <v>42</v>
      </c>
      <c r="N48" s="110"/>
      <c r="O48" s="110"/>
      <c r="P48" s="110"/>
      <c r="Q48" s="110"/>
      <c r="R48" s="117"/>
      <c r="S48" s="117"/>
      <c r="T48" s="118"/>
      <c r="U48" s="118"/>
      <c r="V48" s="126"/>
    </row>
    <row r="49" spans="1:22" ht="18.75" customHeight="1" x14ac:dyDescent="0.25">
      <c r="A49" s="113" t="s">
        <v>176</v>
      </c>
      <c r="B49" s="113"/>
      <c r="C49" s="113"/>
      <c r="D49" s="113"/>
      <c r="E49" s="113"/>
      <c r="F49" s="113"/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8" t="s">
        <v>42</v>
      </c>
      <c r="N49" s="110"/>
      <c r="O49" s="110"/>
      <c r="P49" s="110"/>
      <c r="Q49" s="110"/>
      <c r="R49" s="117"/>
      <c r="S49" s="117"/>
      <c r="T49" s="118"/>
      <c r="U49" s="118"/>
      <c r="V49" s="126"/>
    </row>
    <row r="50" spans="1:22" ht="22.5" customHeight="1" x14ac:dyDescent="0.25">
      <c r="A50" s="113" t="s">
        <v>177</v>
      </c>
      <c r="B50" s="113"/>
      <c r="C50" s="113"/>
      <c r="D50" s="113"/>
      <c r="E50" s="113"/>
      <c r="F50" s="113"/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8" t="s">
        <v>42</v>
      </c>
      <c r="N50" s="127" t="s">
        <v>178</v>
      </c>
      <c r="O50" s="127"/>
      <c r="P50" s="127"/>
      <c r="Q50" s="127"/>
      <c r="R50" s="128" t="s">
        <v>42</v>
      </c>
      <c r="S50" s="128"/>
      <c r="T50" s="128">
        <f>SUM(T12:T13,T15:T21,T23:T24,T26,T28,T30:T33,T36:T38,T40,T42:T43)</f>
        <v>16.637359571322989</v>
      </c>
      <c r="U50" s="128"/>
      <c r="V50" s="44" t="s">
        <v>42</v>
      </c>
    </row>
    <row r="51" spans="1:22" ht="38.25" customHeight="1" x14ac:dyDescent="0.25">
      <c r="A51" s="113" t="s">
        <v>179</v>
      </c>
      <c r="B51" s="113"/>
      <c r="C51" s="113"/>
      <c r="D51" s="113"/>
      <c r="E51" s="113"/>
      <c r="F51" s="113"/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8" t="s">
        <v>42</v>
      </c>
      <c r="N51" s="127" t="s">
        <v>180</v>
      </c>
      <c r="O51" s="127"/>
      <c r="P51" s="127"/>
      <c r="Q51" s="127"/>
      <c r="R51" s="129" t="s">
        <v>42</v>
      </c>
      <c r="S51" s="129"/>
      <c r="T51" s="130">
        <v>23</v>
      </c>
      <c r="U51" s="130"/>
      <c r="V51" s="38" t="s">
        <v>42</v>
      </c>
    </row>
    <row r="52" spans="1:22" ht="24" customHeight="1" x14ac:dyDescent="0.25">
      <c r="A52" s="113" t="s">
        <v>181</v>
      </c>
      <c r="B52" s="113"/>
      <c r="C52" s="113"/>
      <c r="D52" s="113"/>
      <c r="E52" s="113"/>
      <c r="F52" s="113"/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8" t="s">
        <v>42</v>
      </c>
      <c r="N52" s="131" t="s">
        <v>182</v>
      </c>
      <c r="O52" s="131"/>
      <c r="P52" s="131"/>
      <c r="Q52" s="131"/>
      <c r="R52" s="128" t="s">
        <v>42</v>
      </c>
      <c r="S52" s="128"/>
      <c r="T52" s="128">
        <f>T50/T51</f>
        <v>0.72336345962273862</v>
      </c>
      <c r="U52" s="128"/>
      <c r="V52" s="132" t="s">
        <v>42</v>
      </c>
    </row>
    <row r="53" spans="1:22" ht="15.75" x14ac:dyDescent="0.25">
      <c r="A53" s="94"/>
      <c r="B53" s="94"/>
      <c r="C53" s="94"/>
      <c r="D53" s="94"/>
      <c r="E53" s="94"/>
      <c r="F53" s="94"/>
      <c r="G53" s="53"/>
      <c r="H53" s="53"/>
      <c r="I53" s="53"/>
      <c r="J53" s="53"/>
      <c r="K53" s="53"/>
      <c r="L53" s="53"/>
      <c r="M53" s="53"/>
      <c r="N53" s="131"/>
      <c r="O53" s="131"/>
      <c r="P53" s="131"/>
      <c r="Q53" s="131"/>
      <c r="R53" s="128"/>
      <c r="S53" s="128"/>
      <c r="T53" s="128"/>
      <c r="U53" s="128"/>
      <c r="V53" s="132"/>
    </row>
    <row r="54" spans="1:22" ht="15.75" x14ac:dyDescent="0.25">
      <c r="A54" s="94"/>
      <c r="B54" s="94"/>
      <c r="C54" s="94"/>
      <c r="D54" s="94"/>
      <c r="E54" s="94"/>
      <c r="F54" s="94"/>
      <c r="G54" s="53"/>
      <c r="H54" s="53"/>
      <c r="I54" s="53"/>
      <c r="J54" s="53"/>
      <c r="K54" s="53"/>
      <c r="L54" s="53"/>
      <c r="M54" s="53"/>
      <c r="N54" s="131"/>
      <c r="O54" s="131"/>
      <c r="P54" s="131"/>
      <c r="Q54" s="131"/>
      <c r="R54" s="128"/>
      <c r="S54" s="128"/>
      <c r="T54" s="128"/>
      <c r="U54" s="128"/>
      <c r="V54" s="132"/>
    </row>
    <row r="55" spans="1:22" ht="54.75" customHeight="1" x14ac:dyDescent="0.25">
      <c r="A55" s="94"/>
      <c r="B55" s="94"/>
      <c r="C55" s="94"/>
      <c r="D55" s="94"/>
      <c r="E55" s="94"/>
      <c r="F55" s="94"/>
      <c r="G55" s="53"/>
      <c r="H55" s="53"/>
      <c r="I55" s="53"/>
      <c r="J55" s="53"/>
      <c r="K55" s="53"/>
      <c r="L55" s="53"/>
      <c r="M55" s="53"/>
      <c r="N55" s="133" t="s">
        <v>183</v>
      </c>
      <c r="O55" s="133"/>
      <c r="P55" s="133"/>
      <c r="Q55" s="133"/>
      <c r="R55" s="134">
        <f>0.5*R47+0.3*T52+0.2*M45</f>
        <v>0.90415132360110739</v>
      </c>
      <c r="S55" s="135"/>
      <c r="T55" s="135"/>
      <c r="U55" s="136"/>
      <c r="V55" s="60" t="s">
        <v>42</v>
      </c>
    </row>
    <row r="56" spans="1:22" ht="39" customHeight="1" x14ac:dyDescent="0.25">
      <c r="A56" s="94"/>
      <c r="B56" s="94"/>
      <c r="C56" s="94"/>
      <c r="D56" s="94"/>
      <c r="E56" s="94"/>
      <c r="F56" s="94"/>
      <c r="G56" s="53"/>
      <c r="H56" s="53"/>
      <c r="I56" s="53"/>
      <c r="J56" s="53"/>
      <c r="K56" s="53"/>
      <c r="L56" s="53"/>
      <c r="M56" s="53"/>
      <c r="N56" s="133" t="s">
        <v>184</v>
      </c>
      <c r="O56" s="133"/>
      <c r="P56" s="133"/>
      <c r="Q56" s="133"/>
      <c r="R56" s="137" t="str">
        <f>IF(R55&gt;=0.95,"Высокая эффективность",IF(AND(R55&lt;0.95,R55&gt;=0.8),"Средняя эффективность",IF(AND(R55&lt;0.8,R55&gt;=0.7),"Эффективность удовлетворительная",IF(R55&lt;0.7,"Эффективность неудовлетворительная",""))))</f>
        <v>Средняя эффективность</v>
      </c>
      <c r="S56" s="137"/>
      <c r="T56" s="137"/>
      <c r="U56" s="137"/>
      <c r="V56" s="60" t="s">
        <v>42</v>
      </c>
    </row>
    <row r="57" spans="1:22" ht="15.75" x14ac:dyDescent="0.25">
      <c r="A57" s="16"/>
      <c r="B57" s="16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ht="15.75" x14ac:dyDescent="0.25">
      <c r="A58" s="16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</sheetData>
  <sheetProtection algorithmName="SHA-512" hashValue="gyu7KdD3MvvvD306PTsxg/GnoyufWARjRNdNe1NkwfAOUpeA3ri0LufSDHdYljCxH3Es/11eL7VXMpeBMA5tyw==" saltValue="UKVLCbTTMKkh70e4dnvQuA==" spinCount="100000" sheet="1" objects="1" scenarios="1" formatCells="0" formatColumns="0" formatRows="0"/>
  <mergeCells count="87">
    <mergeCell ref="A56:F56"/>
    <mergeCell ref="N56:Q56"/>
    <mergeCell ref="R56:U56"/>
    <mergeCell ref="V52:V54"/>
    <mergeCell ref="A53:F53"/>
    <mergeCell ref="A54:F54"/>
    <mergeCell ref="A55:F55"/>
    <mergeCell ref="N55:Q55"/>
    <mergeCell ref="R55:U55"/>
    <mergeCell ref="A51:F51"/>
    <mergeCell ref="N51:Q51"/>
    <mergeCell ref="R51:S51"/>
    <mergeCell ref="T51:U51"/>
    <mergeCell ref="A52:F52"/>
    <mergeCell ref="N52:Q54"/>
    <mergeCell ref="R52:S54"/>
    <mergeCell ref="T52:U54"/>
    <mergeCell ref="V47:V49"/>
    <mergeCell ref="A48:F48"/>
    <mergeCell ref="A49:F49"/>
    <mergeCell ref="A50:F50"/>
    <mergeCell ref="N50:Q50"/>
    <mergeCell ref="R50:S50"/>
    <mergeCell ref="T50:U50"/>
    <mergeCell ref="A46:F46"/>
    <mergeCell ref="N46:Q46"/>
    <mergeCell ref="R46:S46"/>
    <mergeCell ref="T46:U46"/>
    <mergeCell ref="A47:F47"/>
    <mergeCell ref="N47:Q49"/>
    <mergeCell ref="R47:S49"/>
    <mergeCell ref="T47:U49"/>
    <mergeCell ref="D41:V41"/>
    <mergeCell ref="A44:F44"/>
    <mergeCell ref="A45:F45"/>
    <mergeCell ref="N45:Q45"/>
    <mergeCell ref="R45:S45"/>
    <mergeCell ref="T45:U45"/>
    <mergeCell ref="M26:M27"/>
    <mergeCell ref="D29:V29"/>
    <mergeCell ref="D34:M34"/>
    <mergeCell ref="D35:V35"/>
    <mergeCell ref="D39:V39"/>
    <mergeCell ref="D11:V11"/>
    <mergeCell ref="D14:V14"/>
    <mergeCell ref="D22:V22"/>
    <mergeCell ref="D25:V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T4:U4"/>
    <mergeCell ref="A7:A10"/>
    <mergeCell ref="B7:B10"/>
    <mergeCell ref="C7:C10"/>
    <mergeCell ref="D7:M8"/>
    <mergeCell ref="D9:M9"/>
    <mergeCell ref="D10:M10"/>
    <mergeCell ref="N4:N5"/>
    <mergeCell ref="O4:O5"/>
    <mergeCell ref="P4:P5"/>
    <mergeCell ref="Q4:Q5"/>
    <mergeCell ref="R4:S4"/>
    <mergeCell ref="A1:V1"/>
    <mergeCell ref="A3:C3"/>
    <mergeCell ref="D3:D5"/>
    <mergeCell ref="E3:E5"/>
    <mergeCell ref="F3:F5"/>
    <mergeCell ref="G3:K3"/>
    <mergeCell ref="L3:L5"/>
    <mergeCell ref="M3:M5"/>
    <mergeCell ref="N3:U3"/>
    <mergeCell ref="V3:V5"/>
    <mergeCell ref="A4:A5"/>
    <mergeCell ref="B4:B5"/>
    <mergeCell ref="C4:C5"/>
    <mergeCell ref="G4:G5"/>
    <mergeCell ref="H4:I4"/>
    <mergeCell ref="K4:K5"/>
  </mergeCells>
  <conditionalFormatting sqref="M12:M13 M15:M21 M23:M24 R1:U1048576 M26:M28 M30:M33 G28:J1048576 G1:J26 K1:K1048576 L1:L26 L28:L1048576 G30:L31 G33:L33 G36:M38 G40:M40 G42:M43 H48:L52 H45:L46">
    <cfRule type="containsErrors" dxfId="15" priority="29">
      <formula>ISERROR(G1)</formula>
    </cfRule>
  </conditionalFormatting>
  <conditionalFormatting sqref="R56:U56">
    <cfRule type="containsErrors" dxfId="14" priority="15">
      <formula>ISERROR(R56)</formula>
    </cfRule>
  </conditionalFormatting>
  <conditionalFormatting sqref="R56:U56">
    <cfRule type="containsErrors" dxfId="13" priority="14">
      <formula>ISERROR(R56)</formula>
    </cfRule>
  </conditionalFormatting>
  <conditionalFormatting sqref="R56:U56">
    <cfRule type="containsErrors" dxfId="12" priority="13">
      <formula>ISERROR(R56)</formula>
    </cfRule>
  </conditionalFormatting>
  <conditionalFormatting sqref="D9:M9">
    <cfRule type="containsErrors" dxfId="11" priority="12">
      <formula>ISERROR(D9)</formula>
    </cfRule>
  </conditionalFormatting>
  <conditionalFormatting sqref="M12:M13 M15:M21 M23:M24 M26:M28 M30:M33 M36:M38 M40 M42:M43 M45">
    <cfRule type="containsErrors" dxfId="10" priority="11">
      <formula>ISERROR(M12)</formula>
    </cfRule>
  </conditionalFormatting>
  <conditionalFormatting sqref="M45">
    <cfRule type="containsErrors" dxfId="9" priority="10">
      <formula>ISERROR(M45)</formula>
    </cfRule>
  </conditionalFormatting>
  <conditionalFormatting sqref="R7:U10">
    <cfRule type="containsErrors" dxfId="8" priority="9">
      <formula>ISERROR(R7)</formula>
    </cfRule>
  </conditionalFormatting>
  <conditionalFormatting sqref="R12:U13">
    <cfRule type="containsErrors" dxfId="7" priority="8">
      <formula>ISERROR(R12)</formula>
    </cfRule>
  </conditionalFormatting>
  <conditionalFormatting sqref="R15:U21">
    <cfRule type="containsErrors" dxfId="6" priority="7">
      <formula>ISERROR(R15)</formula>
    </cfRule>
  </conditionalFormatting>
  <conditionalFormatting sqref="R23:U24 R26:U28 R30:U33">
    <cfRule type="containsErrors" dxfId="5" priority="6">
      <formula>ISERROR(R23)</formula>
    </cfRule>
  </conditionalFormatting>
  <conditionalFormatting sqref="R34:U34">
    <cfRule type="containsErrors" dxfId="4" priority="5">
      <formula>ISERROR(R34)</formula>
    </cfRule>
  </conditionalFormatting>
  <conditionalFormatting sqref="R36:U38 R40:U40 R42:U43">
    <cfRule type="containsErrors" dxfId="3" priority="4">
      <formula>ISERROR(R36)</formula>
    </cfRule>
  </conditionalFormatting>
  <conditionalFormatting sqref="R45:U49">
    <cfRule type="containsErrors" dxfId="2" priority="3">
      <formula>ISERROR(R45)</formula>
    </cfRule>
  </conditionalFormatting>
  <conditionalFormatting sqref="R50:U54">
    <cfRule type="containsErrors" dxfId="1" priority="2">
      <formula>ISERROR(R50)</formula>
    </cfRule>
  </conditionalFormatting>
  <conditionalFormatting sqref="R55:U56">
    <cfRule type="containsErrors" dxfId="0" priority="1">
      <formula>ISERROR(R55)</formula>
    </cfRule>
  </conditionalFormatting>
  <pageMargins left="0.70866141732283472" right="0.70866141732283472" top="0.74803149606299213" bottom="0.74803149606299213" header="0.31496062992125984" footer="0.31496062992125984"/>
  <pageSetup paperSize="9" scale="45" firstPageNumber="2147483648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ПСОНКО_Форма 3</vt:lpstr>
      <vt:lpstr>ПСОНКО_Форма 1_2022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Тенсина Марина Олеговна</dc:creator>
  <cp:lastModifiedBy>Тенсина Марина Олеговна</cp:lastModifiedBy>
  <cp:revision>16</cp:revision>
  <dcterms:created xsi:type="dcterms:W3CDTF">2006-09-28T05:33:49Z</dcterms:created>
  <dcterms:modified xsi:type="dcterms:W3CDTF">2023-04-07T05:37:49Z</dcterms:modified>
</cp:coreProperties>
</file>