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75" windowWidth="20955" windowHeight="9660" activeTab="1"/>
  </bookViews>
  <sheets>
    <sheet name="ЖКХ_Форма 3" sheetId="1" r:id="rId1"/>
    <sheet name="ЖКХ_Форма 1_2023" sheetId="2" r:id="rId2"/>
  </sheets>
  <definedNames>
    <definedName name="_xlnm.Print_Area" localSheetId="1">'ЖКХ_Форма 1_2023'!$A$1:$V$86</definedName>
  </definedNames>
  <calcPr calcId="145621"/>
</workbook>
</file>

<file path=xl/calcChain.xml><?xml version="1.0" encoding="utf-8"?>
<calcChain xmlns="http://schemas.openxmlformats.org/spreadsheetml/2006/main">
  <c r="L81" i="2" l="1"/>
  <c r="K81" i="2"/>
  <c r="J81" i="2"/>
  <c r="I81" i="2"/>
  <c r="H81" i="2"/>
  <c r="G81" i="2"/>
  <c r="L80" i="2"/>
  <c r="K80" i="2"/>
  <c r="J80" i="2"/>
  <c r="I80" i="2"/>
  <c r="H80" i="2"/>
  <c r="G80" i="2"/>
  <c r="L79" i="2"/>
  <c r="J79" i="2"/>
  <c r="I79" i="2"/>
  <c r="H79" i="2"/>
  <c r="G79" i="2"/>
  <c r="L77" i="2"/>
  <c r="L75" i="2" s="1"/>
  <c r="L74" i="2" s="1"/>
  <c r="J77" i="2"/>
  <c r="J75" i="2" s="1"/>
  <c r="J74" i="2" s="1"/>
  <c r="I77" i="2"/>
  <c r="H77" i="2"/>
  <c r="H75" i="2" s="1"/>
  <c r="H74" i="2" s="1"/>
  <c r="G77" i="2"/>
  <c r="I75" i="2"/>
  <c r="G75" i="2"/>
  <c r="I74" i="2"/>
  <c r="G74" i="2"/>
  <c r="T72" i="2"/>
  <c r="M72" i="2"/>
  <c r="K72" i="2"/>
  <c r="M71" i="2"/>
  <c r="K71" i="2"/>
  <c r="M70" i="2"/>
  <c r="K70" i="2"/>
  <c r="T69" i="2"/>
  <c r="K69" i="2"/>
  <c r="M69" i="2" s="1"/>
  <c r="K67" i="2"/>
  <c r="M67" i="2" s="1"/>
  <c r="K66" i="2"/>
  <c r="M66" i="2" s="1"/>
  <c r="T65" i="2"/>
  <c r="M65" i="2"/>
  <c r="K65" i="2"/>
  <c r="M64" i="2"/>
  <c r="K64" i="2"/>
  <c r="M63" i="2"/>
  <c r="K63" i="2"/>
  <c r="M62" i="2"/>
  <c r="K62" i="2"/>
  <c r="R60" i="2"/>
  <c r="T59" i="2"/>
  <c r="M59" i="2"/>
  <c r="K59" i="2"/>
  <c r="T58" i="2"/>
  <c r="K58" i="2"/>
  <c r="M58" i="2" s="1"/>
  <c r="R56" i="2"/>
  <c r="M55" i="2"/>
  <c r="K55" i="2"/>
  <c r="M54" i="2"/>
  <c r="K54" i="2"/>
  <c r="M52" i="2"/>
  <c r="K52" i="2"/>
  <c r="T50" i="2"/>
  <c r="K50" i="2"/>
  <c r="M50" i="2" s="1"/>
  <c r="K49" i="2"/>
  <c r="M49" i="2" s="1"/>
  <c r="K48" i="2"/>
  <c r="M48" i="2" s="1"/>
  <c r="K47" i="2"/>
  <c r="M47" i="2" s="1"/>
  <c r="K46" i="2"/>
  <c r="M46" i="2" s="1"/>
  <c r="T45" i="2"/>
  <c r="M45" i="2"/>
  <c r="K45" i="2"/>
  <c r="K44" i="2"/>
  <c r="T43" i="2"/>
  <c r="M43" i="2"/>
  <c r="K43" i="2"/>
  <c r="M42" i="2"/>
  <c r="K42" i="2"/>
  <c r="M41" i="2"/>
  <c r="K41" i="2"/>
  <c r="M40" i="2"/>
  <c r="K40" i="2"/>
  <c r="M39" i="2"/>
  <c r="K39" i="2"/>
  <c r="T38" i="2"/>
  <c r="K38" i="2"/>
  <c r="M38" i="2" s="1"/>
  <c r="K37" i="2"/>
  <c r="M37" i="2" s="1"/>
  <c r="T36" i="2"/>
  <c r="M36" i="2"/>
  <c r="K36" i="2"/>
  <c r="T35" i="2"/>
  <c r="K35" i="2"/>
  <c r="M35" i="2" s="1"/>
  <c r="T34" i="2"/>
  <c r="M34" i="2"/>
  <c r="K34" i="2"/>
  <c r="T33" i="2"/>
  <c r="K33" i="2"/>
  <c r="M33" i="2" s="1"/>
  <c r="T32" i="2"/>
  <c r="M32" i="2"/>
  <c r="K32" i="2"/>
  <c r="T31" i="2"/>
  <c r="K31" i="2"/>
  <c r="M31" i="2" s="1"/>
  <c r="T30" i="2"/>
  <c r="M30" i="2"/>
  <c r="K30" i="2"/>
  <c r="T29" i="2"/>
  <c r="K29" i="2"/>
  <c r="M29" i="2" s="1"/>
  <c r="K27" i="2"/>
  <c r="M27" i="2" s="1"/>
  <c r="R25" i="2"/>
  <c r="R24" i="2"/>
  <c r="S23" i="2"/>
  <c r="R22" i="2"/>
  <c r="R21" i="2"/>
  <c r="M20" i="2"/>
  <c r="K20" i="2"/>
  <c r="K79" i="2" s="1"/>
  <c r="T19" i="2"/>
  <c r="K19" i="2"/>
  <c r="M19" i="2" s="1"/>
  <c r="T18" i="2"/>
  <c r="M18" i="2"/>
  <c r="K18" i="2"/>
  <c r="K77" i="2" s="1"/>
  <c r="K75" i="2" s="1"/>
  <c r="K74" i="2" s="1"/>
  <c r="M74" i="2" s="1"/>
  <c r="T17" i="2"/>
  <c r="T16" i="2"/>
  <c r="T79" i="2" s="1"/>
  <c r="T81" i="2" s="1"/>
  <c r="M16" i="2"/>
  <c r="K16" i="2"/>
  <c r="S14" i="2"/>
  <c r="S13" i="2"/>
  <c r="S12" i="2"/>
  <c r="S11" i="2"/>
  <c r="S10" i="2"/>
  <c r="R9" i="2"/>
  <c r="R8" i="2"/>
  <c r="R7" i="2"/>
  <c r="R6" i="2"/>
  <c r="R74" i="2" s="1"/>
  <c r="R76" i="2" s="1"/>
  <c r="R82" i="2" l="1"/>
  <c r="R83" i="2" s="1"/>
</calcChain>
</file>

<file path=xl/sharedStrings.xml><?xml version="1.0" encoding="utf-8"?>
<sst xmlns="http://schemas.openxmlformats.org/spreadsheetml/2006/main" count="603" uniqueCount="230">
  <si>
    <t>Форма 3. Сведения о внесенных за период реализации изменениях в муниципальную программу</t>
  </si>
  <si>
    <t>№ п/п</t>
  </si>
  <si>
    <t>Вид правового акта</t>
  </si>
  <si>
    <t>Дата принятия</t>
  </si>
  <si>
    <t>Номер</t>
  </si>
  <si>
    <t>Суть изменений (краткое изложение)</t>
  </si>
  <si>
    <t>Постановление Администрации города Ижевска</t>
  </si>
  <si>
    <t>Утверждение муниципальной программы</t>
  </si>
  <si>
    <t>О внесении изменений в постановление Администрации г. Ижевска от 11.12.2019 г.             № 2438 «Об утверждении муниципальной программы муниципального образования «Город Ижевск» «Обеспечение доступным и комфортным жильем и коммунальными услугами граждан Российской Федерации, проживающих на территории муниципального образования «Город Ижевск». Энергосбережение и повышение энергетической эффективности сферы ЖКХ  города Ижевска» (в целях приведения программы в соответствие с решением Городской думы города Ижевска, в связи с изменениями объема бюджетных ассигнований на обеспечение исполнения установленных полномочий за счет средств бюджета).</t>
  </si>
  <si>
    <t xml:space="preserve">О внесении изменений в постановление Администрации города Ижевска от 11.12.2019 г. № 2438 «Об утверждении муниципальной программы муниципального образования «Город Ижевск» «Обеспечение доступным и комфортным жильем и коммунальными услугами граждан Российской 
Федерации, проживающих на территории муниципального образования «Город Ижевск». Энергосбережение и повышение энергетической эффективности сферы ЖКХ  города Ижевска» (вызвано предоставлением дотации и субсидии Правительством Удмуртской Республики на поддержку мер по обеспечению сбалансированности бюджетов и своевременного решения вопросов местного значения в размере 15 519,29 тыс. руб., утвержденной распоряжением Правительства Удмуртской Республики от 27.04.2020 г. № 485-р. и софинансирование мероприятий по обеспечению функционирования систем теплоснабжения на территории муниципальных образований в Удмуртской Республике.).
</t>
  </si>
  <si>
    <t>Форма 1. Отчет о выполнении программных мероприятий и достигнутых значениях показателей, результатах оценки эффективности реализации муниципальной программы  «Обеспечение доступным и комфортным жильем и коммунальными услугами граждан Российской Федерации, проживающих на территории муниципального образования «Город Ижевск». Энергосбережение и повышение энергетической эффективности сферы ЖКХ  города Ижевска» за 2023 год</t>
  </si>
  <si>
    <t>Код аналитической программной классификации</t>
  </si>
  <si>
    <r>
      <t>Наименование подпрограммы, основного мероприятия, мероприятия</t>
    </r>
    <r>
      <rPr>
        <vertAlign val="superscript"/>
        <sz val="12"/>
        <rFont val="Times New Roman"/>
      </rPr>
      <t>1</t>
    </r>
  </si>
  <si>
    <t>Ответственный исполнитель подпрограммы, основного мероприятия, мероприятия</t>
  </si>
  <si>
    <t>Источник финансирования</t>
  </si>
  <si>
    <t>Расходы, тыс. рублей</t>
  </si>
  <si>
    <t>Неиспользованная экономия бюджетных средств, полученная по итогам проведения конкурентных закупок, тыс. руб.</t>
  </si>
  <si>
    <r>
      <t>Степень соответствия запланированному уровню расходов бюджета</t>
    </r>
    <r>
      <rPr>
        <vertAlign val="superscript"/>
        <sz val="12"/>
        <rFont val="Times New Roman"/>
      </rPr>
      <t>4</t>
    </r>
    <r>
      <rPr>
        <sz val="12"/>
        <rFont val="Times New Roman"/>
      </rPr>
      <t xml:space="preserve"> (ССур) (гр.11/(гр.7-гр.12))</t>
    </r>
  </si>
  <si>
    <t>Достижение плановых значений ожидаемых конечных результатов, целевых показателей (индикаторов), ожидаемых непосредственных результатов</t>
  </si>
  <si>
    <r>
      <t>Выполнено/не выполнено/не учитывается. Причины невыполнения (недостижения)</t>
    </r>
    <r>
      <rPr>
        <vertAlign val="superscript"/>
        <sz val="12"/>
        <rFont val="Times New Roman"/>
      </rPr>
      <t>8</t>
    </r>
  </si>
  <si>
    <t>МП</t>
  </si>
  <si>
    <t>Пп</t>
  </si>
  <si>
    <t>ОМ М</t>
  </si>
  <si>
    <r>
      <t>план</t>
    </r>
    <r>
      <rPr>
        <vertAlign val="superscript"/>
        <sz val="12"/>
        <rFont val="Times New Roman"/>
      </rPr>
      <t>2</t>
    </r>
  </si>
  <si>
    <t>кассовое исполнение на конец отчетного периода</t>
  </si>
  <si>
    <t>кредиторская задолженность за отчетный период</t>
  </si>
  <si>
    <r>
      <t>факт</t>
    </r>
    <r>
      <rPr>
        <vertAlign val="superscript"/>
        <sz val="12"/>
        <rFont val="Times New Roman"/>
      </rPr>
      <t>3</t>
    </r>
    <r>
      <rPr>
        <sz val="12"/>
        <rFont val="Times New Roman"/>
      </rPr>
      <t xml:space="preserve"> (гр.8-гр.9+гр.10+иные источники)</t>
    </r>
  </si>
  <si>
    <t>Наименование ожидаемых конечных результатов, целевых показателей (индикаторов), ожидаемых непосредственных результатов</t>
  </si>
  <si>
    <t>ед. изм.</t>
  </si>
  <si>
    <r>
      <t>план (ЗПп)</t>
    </r>
    <r>
      <rPr>
        <vertAlign val="superscript"/>
        <sz val="12"/>
        <rFont val="Times New Roman"/>
      </rPr>
      <t>5</t>
    </r>
  </si>
  <si>
    <t>факт (ЗПф)</t>
  </si>
  <si>
    <r>
      <t>степень достижения плановых значений ожидаемых конечных результатов, целевых показателей (индикаторов) (СДпз)</t>
    </r>
    <r>
      <rPr>
        <vertAlign val="superscript"/>
        <sz val="12"/>
        <rFont val="Times New Roman"/>
      </rPr>
      <t>6</t>
    </r>
  </si>
  <si>
    <r>
      <t>степень достижения плановых значений ожидаемых непосредственных результатов (СДонр)</t>
    </r>
    <r>
      <rPr>
        <vertAlign val="superscript"/>
        <sz val="12"/>
        <rFont val="Times New Roman"/>
      </rPr>
      <t>7</t>
    </r>
  </si>
  <si>
    <t>всего</t>
  </si>
  <si>
    <t>в т.ч. кредиторская задолженность прошлых отчетных периодов</t>
  </si>
  <si>
    <t>с тенденцией увеличения значений</t>
  </si>
  <si>
    <t>с тенденцией снижения значений</t>
  </si>
  <si>
    <t>Цель «Обеспечение доступным и комфортным жильем и коммунальными услугами граждан Российской Федерации, проживающих на территории муниципального образования "Город Ижевск". Энергосбережение и повышение энергетической эффективности сферы ЖКХ города Ижевска»</t>
  </si>
  <si>
    <t xml:space="preserve">Доля многоквартирных домов, имеющих класс энергетической эффективности "B" и выше
</t>
  </si>
  <si>
    <t>%</t>
  </si>
  <si>
    <t>х</t>
  </si>
  <si>
    <t>Выполнено.</t>
  </si>
  <si>
    <t>Доля многоквартирных домов, в которых собственники помещений выбрали и реализуют один из способов управления многоквартирными домами, в общем числе многоквартирных домов, в которых собственники помещений должны выбрать способ управления данными домами</t>
  </si>
  <si>
    <t>Доля организаций коммунального комплекса, осуществляющих производство товаров, оказание услуг по водо-, тепло-, газо-, электроснабжению, водоотведению, очистке сточных вод, утилизации (захоронению) твердых бытовых отходов и использующих объекты коммунальной инфраструктуры на праве частной собственности, по договору аренды или концессии, участие субъекта Российской Федерации и (или) городского округа (муниципального района) в уставом капитале которых составляет 25 процентов, в общем числе организаций коммунального комплекса, осуществляющих свою деятельность на территории муниципального образования "Город Ижевск"</t>
  </si>
  <si>
    <t>Не выполнено. В 2023 г. количество организаций коммунального комплекса, осуществляющих деятельность в городе Ижевске, составило 44 ед., из них 35 организаций – с долей участия субъекта Российской Федерации и (или) городского округа (муниципального района) в уставном капитале не более 25 процентов. </t>
  </si>
  <si>
    <t>Доля населения, получившего жилые помещения и улучшившего жилищные условия в отчетном году, в общей численности населения, состоящего на учете в качестве нуждающегося в жилых помещениях</t>
  </si>
  <si>
    <t xml:space="preserve">Задача № 1 "Повышение энергетической эффективности в жилищном фонде и в системах коммунальной инфраструктуры города Ижевска" </t>
  </si>
  <si>
    <t>Удельный расход тепловой энергии в многоквартирных домах (в расчете на 1 кв. метр общей площади)</t>
  </si>
  <si>
    <t>Гкал/кв. м</t>
  </si>
  <si>
    <t>Удельный расход холодной воды в многоквартирных домах (в расчете на 1 жителя)</t>
  </si>
  <si>
    <t>куб. м/чел.</t>
  </si>
  <si>
    <t>Удельный расход горячей воды в многоквартирных домах (в расчете на 1 жителя)</t>
  </si>
  <si>
    <t>Удельный расход электрической энергии в многоквартирных домах (в расчете на 1 кв. метр общей площади)</t>
  </si>
  <si>
    <t>кВт.ч/кв. м</t>
  </si>
  <si>
    <t>Доля многоквартирных домов без циркуляционного трубопровода горячего водоснабжения к общему количеству домов с горячим водоснабжением</t>
  </si>
  <si>
    <t>Не выполнено. Данные по МКД без циркуляционного трубопровода ГВС уточнены с управляющими организациями.</t>
  </si>
  <si>
    <t>09</t>
  </si>
  <si>
    <t>01 00000</t>
  </si>
  <si>
    <t>Основное мероприятие "Реализация мероприятий по энергосбережению и повышению энергетической эффективности в жилищном фонде и  в системах коммунальной инфраструктуры"</t>
  </si>
  <si>
    <t>01 00001</t>
  </si>
  <si>
    <t>Техническое перевооружение  сетей теплоснабжения*</t>
  </si>
  <si>
    <t>Управление ЖКХ</t>
  </si>
  <si>
    <t>средства концессионера</t>
  </si>
  <si>
    <t>Количество замененных сетей</t>
  </si>
  <si>
    <t>км</t>
  </si>
  <si>
    <t>01 00002</t>
  </si>
  <si>
    <t>Техническое перевооружение центральных тепловых пунктов (ЦТП)*</t>
  </si>
  <si>
    <t>Количество реконструированных центральных тепловых пунктов (ЦТП)</t>
  </si>
  <si>
    <t>шт.</t>
  </si>
  <si>
    <t>01 65780</t>
  </si>
  <si>
    <t>Мероприятия по энергосбережению и повышению энергетической эффективности в жилищном фонде</t>
  </si>
  <si>
    <t>Управление ЖКХ, МКУ г. Ижевска "СТО ЖКХ"</t>
  </si>
  <si>
    <t>средства бюджета МО</t>
  </si>
  <si>
    <t>Количество установленных приборов учета (ГВС, ХВС, электросчетчиков) в муниципальных жилых помещениях</t>
  </si>
  <si>
    <t>01 S5770</t>
  </si>
  <si>
    <t>Реализация энергоэффективных технических мероприятий в организациях.</t>
  </si>
  <si>
    <t>Количество выявленных и поставленных на учет бесхозяйных объектов недвижимого имущества, используемых для передачи энергетических ресурсов (включая газоснабжение, теплоснабжение, электроснабжение, водоснабжение и водоотведение)</t>
  </si>
  <si>
    <t>Не выполнено. В связи с отстутствием выделенных бюджетных средств УР.</t>
  </si>
  <si>
    <t>средства бюджета УР</t>
  </si>
  <si>
    <t xml:space="preserve">Задача № 2 "Развитие жилищной сферы с целью создания комфортных условий, обеспечивающих доступность жилья для граждан Российской Федерации, проживающих на территории муниципального образования "Город Ижевск" </t>
  </si>
  <si>
    <t>Доля граждан, расселенных из аварийного жилищного фонда, к общему количеству граждан, проживающих в аварийном жилищном фонде</t>
  </si>
  <si>
    <t>Количество семей и одиноко проживающих граждан, находящиеся на учете и улучшившие жилищные условия</t>
  </si>
  <si>
    <t>семья</t>
  </si>
  <si>
    <t>Доля аварийного жилищного фонда, признанного непригодным для проживания, к общему количеству многоквартирных домов города Ижевска</t>
  </si>
  <si>
    <t>Доля многоквартирных домов, где проведен капитальный ремонт общего имущества, к общему количеству домов</t>
  </si>
  <si>
    <t>Доля муниципальных жилых помещений, где проведен капитальный ремонт, к общему количеству помещений муниципального жилищного фонда</t>
  </si>
  <si>
    <t>02 00000</t>
  </si>
  <si>
    <t xml:space="preserve">Основное мероприятие "Обеспечение жилыми помещениями и комфортными условиями проживания граждан Российской Федерации, проживающих на территории муниципального образования "Город Ижевск " </t>
  </si>
  <si>
    <t>02 6748S</t>
  </si>
  <si>
    <t>Расходы на переселение граждан из аварийного жилищного фонда, осуществляемые за счет средств местных бюджетов</t>
  </si>
  <si>
    <t xml:space="preserve">Количество граждан, расселенных из аварийного жилищного фонда, за исключением граждан, расселенных в рамках Федерального проекта </t>
  </si>
  <si>
    <t>чел.</t>
  </si>
  <si>
    <t>Не учитывается
ПАГ от 27.12.2013 № 1648</t>
  </si>
  <si>
    <t>Управление муниципальным жилищным фондом, в том числе:</t>
  </si>
  <si>
    <t>02 62100</t>
  </si>
  <si>
    <t>Расходы на содержание муниципального жилищного фонда</t>
  </si>
  <si>
    <t xml:space="preserve">Количество отремонтированных жилых помещений муниципального жилищного фонда
</t>
  </si>
  <si>
    <t>ед.</t>
  </si>
  <si>
    <t>Не выполнено. Недостаточное финансирование бюджетных средств.</t>
  </si>
  <si>
    <t>02 62110</t>
  </si>
  <si>
    <t xml:space="preserve">Текущий ремонт и содержание маневренного жилищного фонда
</t>
  </si>
  <si>
    <t xml:space="preserve">Количество жилых помещений, где проведен текущий ремонт
</t>
  </si>
  <si>
    <t>02 62120,
02 62122</t>
  </si>
  <si>
    <t>Снос пустующих, аварийных жилых домов</t>
  </si>
  <si>
    <t>Количество снесенных аварийных домов</t>
  </si>
  <si>
    <t>Не выполнено. Недостаточное финансирование бюджетных средств. Долгие судебные разбирательства  с гражданами по переселению  в другое жилье.</t>
  </si>
  <si>
    <t>02 62140</t>
  </si>
  <si>
    <t>Исполнение решений судов, возложенных на Администрацию города Ижевска, по предоставлению жилых помещений гражданам</t>
  </si>
  <si>
    <t>Количество исполненных решений</t>
  </si>
  <si>
    <t>02 69995</t>
  </si>
  <si>
    <t>Уплата взносов на капитальный ремонт в части муниципального жилищного фонда и содержание специальных счетов</t>
  </si>
  <si>
    <t>Уровень внесения денежных средств на капитальный ремонт в части муниципального жилищного фонда и содержания специальных счетов по требованию управляющих организаций и товариществ собственников недвижимости</t>
  </si>
  <si>
    <t>02 62130</t>
  </si>
  <si>
    <t>Капитальный и текущий ремонт многоквартирных домов, где решение о проведении принято в судебном порядке, и Администрация города Ижевска привлечена в качестве субсидиарного ответчика</t>
  </si>
  <si>
    <t>Количество многоквартирных домов, где проведен капитальный ремонт</t>
  </si>
  <si>
    <t>0</t>
  </si>
  <si>
    <t>02 2150</t>
  </si>
  <si>
    <t>Субсидии не возмещение недополученных доходов и (или) возмещение понесенных затрат в связи с производством (реализацией) товаров,выполнением работ, оказанием услуг (лифты)</t>
  </si>
  <si>
    <t>Количество замененных лифтов</t>
  </si>
  <si>
    <t>Не выполнено. Недостаточно накополенных средств у собственников МКД</t>
  </si>
  <si>
    <t>02 62160</t>
  </si>
  <si>
    <t>Капитальный ремонт муниципального (маневренного) жилищного фонда</t>
  </si>
  <si>
    <t>Количество жилых помещений, где проведен капитальный ремонт</t>
  </si>
  <si>
    <t>02 62170</t>
  </si>
  <si>
    <t xml:space="preserve">Переселение граждан из помещений объектов социальной сферы
</t>
  </si>
  <si>
    <t xml:space="preserve">Количество квартир, приобретенных в целях переселения
</t>
  </si>
  <si>
    <t>Не учитывается.
ПАГ от 27.12.2013 № 1648</t>
  </si>
  <si>
    <t>02 62180</t>
  </si>
  <si>
    <t>Обеспечение малоимущих граждан жильем по договорам социального найма</t>
  </si>
  <si>
    <t>Количество заключенных договоров социального найма</t>
  </si>
  <si>
    <t>02 S9501</t>
  </si>
  <si>
    <t xml:space="preserve">Проведение мероприятий по капитальному ремонту многоквартирных домов </t>
  </si>
  <si>
    <t>Количество многоквартирных домов, в отношении которых предоставлена финансовая поддержка</t>
  </si>
  <si>
    <t>x</t>
  </si>
  <si>
    <t>02 S9540</t>
  </si>
  <si>
    <t>02 S9601</t>
  </si>
  <si>
    <t>02 06800</t>
  </si>
  <si>
    <t>Предоставление мер дополнительной социальной поддержки граждан по оплате коммунальных услуг в виде уменьшения размера платы за коммунальную услугу по отоплению и горячему водоснабжению (в отсутствие централизованного горячего водоснабжения) в связи с ограничением роста платы граждан за коммунальные услуги</t>
  </si>
  <si>
    <t>Общая площадь жилых помещений, на территории которых проживают граждане, получающие дополнительную социальную поддержку</t>
  </si>
  <si>
    <r>
      <t>тыс. м</t>
    </r>
    <r>
      <rPr>
        <vertAlign val="superscript"/>
        <sz val="12"/>
        <rFont val="Times New Roman"/>
      </rPr>
      <t>2</t>
    </r>
  </si>
  <si>
    <t>Мероприятия в области коммунального хозяйства, в том числе:</t>
  </si>
  <si>
    <t>средства бюджета МО, бюджета УР</t>
  </si>
  <si>
    <t>02 62200</t>
  </si>
  <si>
    <t>Обеспечение функционирования объектов жизнеобеспечения</t>
  </si>
  <si>
    <t>Количество объектов коммунального назначения, имеющих признаки бесхозяйных, требующих постановки на учет в Управлении Федеральной службы государственной регистрации, кадастра и картографии по Удмуртской Республике</t>
  </si>
  <si>
    <t>02 S1440</t>
  </si>
  <si>
    <t>Мероприятия в области коммунального хозяйства</t>
  </si>
  <si>
    <t>Приобретение техники и оборудования коммунального назначения по итогам республиканского конкурса по подготовке жилищно-коммунального хозяйства УР к отопительному периоду</t>
  </si>
  <si>
    <t>02 S9900</t>
  </si>
  <si>
    <t>Обеспечение функционирования систем теплоснабжения</t>
  </si>
  <si>
    <t>Снижение размера просроченной задолженности муниципального унитарного предприятия, за которым закреплено муниципальное имущество на праве хозяйственного ведения, перед поставщиками топливно-энергетических ресурсов (за потребленный природный газ) на сумму субсидии, выделенной из бюджета УР</t>
  </si>
  <si>
    <t>тыс. руб.</t>
  </si>
  <si>
    <t>02 69993</t>
  </si>
  <si>
    <t>Мероприятия в области жилищного хозяйства, в том числе:</t>
  </si>
  <si>
    <t>Количество детских площадок, стоящих на балансе муниципального образования "Город Ижевск"</t>
  </si>
  <si>
    <t>Мероприятия по проведению текущего ремонта МКД по решению судов</t>
  </si>
  <si>
    <t>Количество исполненных решений судов</t>
  </si>
  <si>
    <t>02 69994</t>
  </si>
  <si>
    <t>Предоставление мер по обеспечению сбалансированности бюджетов и своевременного решения вопросов местного значения, в том числе:</t>
  </si>
  <si>
    <t>Площадь обработанных мест общего пользования</t>
  </si>
  <si>
    <t>тыс. кв. м</t>
  </si>
  <si>
    <t>02   69994</t>
  </si>
  <si>
    <t xml:space="preserve">Возмещение затрат по проведению дезинфекции мест общего пользования в многоквартирных домах, расположенных на территории муниципального образования "Город Ижевск" </t>
  </si>
  <si>
    <t>03
L4970</t>
  </si>
  <si>
    <t>Реализация мероприятий по обеспечению жильем молодых семей</t>
  </si>
  <si>
    <t>Количество молодых семей, улучшивших жилищные условия за счет средст жилищного сертификата и</t>
  </si>
  <si>
    <t>кол-во</t>
  </si>
  <si>
    <t>Задача № 3 "Увеличение доли многоквартирных домов, в которых собственники помещений выбрали и реализуют один из способов управления многоквартирными домами, в общем числе многоквартирных домов, в которых собственники помещений должны выбрать способ управления данными домами"</t>
  </si>
  <si>
    <t>Доля организаций, осуществляющих управление многоквартирными домами и (или) оказание услуг по содержанию и ремонту общего имущества в многоквартирных домах, участие субъекта РФ и (или) городского округа в уставном капитале которых составляет не более 25%, в общем числе организаций, осуществляющих данные виды деятельности на территории городского округа, кроме товариществ собственников жилья, жилищных, жилищно-строительных кооперативов и специализированных потребительских кооперативов</t>
  </si>
  <si>
    <t>03 00000</t>
  </si>
  <si>
    <t>Основное мероприятие "Реализация способов управления многоквартирными домами на территории муниципального образования "Город Ижевск"</t>
  </si>
  <si>
    <t>03 00001</t>
  </si>
  <si>
    <t xml:space="preserve">Организация проведения открытых конкурсов по отбору управляющей организации на право заключения договора управления многоквартирными домами </t>
  </si>
  <si>
    <t>Количество конкурсов в отношении многоквартирных домов, управление которыми осуществляется управляющими организациями, определенными по результатам открытого конкурса</t>
  </si>
  <si>
    <t>кол-во конкурсов</t>
  </si>
  <si>
    <t xml:space="preserve">Выполнено. </t>
  </si>
  <si>
    <t>03 00002</t>
  </si>
  <si>
    <t>Представление интересов собственника муниципальных помещений на общих собраниях собственников помещений в многоквартирных домах</t>
  </si>
  <si>
    <t>Число общих собраний собственников помещений в многоквартирных домах, на которых представлялись интересы собственника муниципальных помещений</t>
  </si>
  <si>
    <t>кол-во собраний</t>
  </si>
  <si>
    <t>Не выполнено. Нежелание собственников МКД участвовать в управлении МКД.</t>
  </si>
  <si>
    <t xml:space="preserve">Задача № 4 "Создание условий для реализации муниципальной программы" </t>
  </si>
  <si>
    <t xml:space="preserve">Уровень достижения плановых объемов финансирования
</t>
  </si>
  <si>
    <t>04 00000</t>
  </si>
  <si>
    <t>Основное мероприятие "Создание условий для реализации муниципальной программы»</t>
  </si>
  <si>
    <t>04 60160</t>
  </si>
  <si>
    <t xml:space="preserve"> Реализация установленных полномочий (функций)</t>
  </si>
  <si>
    <t>Достижение прогнозных значений показателей муниципальной программы (за отчетный год)</t>
  </si>
  <si>
    <t>04 06200</t>
  </si>
  <si>
    <t>средства УР</t>
  </si>
  <si>
    <t>04 60030</t>
  </si>
  <si>
    <t>04 60033</t>
  </si>
  <si>
    <t>Расходы на обеспечение текущей деятельности в сфере установленных функций</t>
  </si>
  <si>
    <t xml:space="preserve">Площадь замененной кровли </t>
  </si>
  <si>
    <t>кв.м.</t>
  </si>
  <si>
    <t>Не выполнено. Недостаточное финансирование.</t>
  </si>
  <si>
    <t>04 60350</t>
  </si>
  <si>
    <t>Расходы на выплату единовременного поощрения в связи с выходом на пенсию за выслугу лет в соответствии с постановлением Администрации г. Ижевска от 16.07.2008 г. № 534</t>
  </si>
  <si>
    <t>Количество сотрудников, получивших выпалту</t>
  </si>
  <si>
    <t>человек</t>
  </si>
  <si>
    <t>04 69000</t>
  </si>
  <si>
    <t>Обеспечение средствами вычислительной техники, переферийными и телекоммукационным оборудованием</t>
  </si>
  <si>
    <t>Количество единиц приобретенной техники и оборудования</t>
  </si>
  <si>
    <t>F3 00000</t>
  </si>
  <si>
    <t>Федеральный проект "Обеспечение устойчивого сокращения непригодного для проживания жилищного фонда"</t>
  </si>
  <si>
    <t>F3 67480</t>
  </si>
  <si>
    <t>Переселение граждан из аварийно го жилья</t>
  </si>
  <si>
    <t>Количество граждан, расселенных из аварийного жилищного фонда</t>
  </si>
  <si>
    <t>F3 67483</t>
  </si>
  <si>
    <t>F3 67484</t>
  </si>
  <si>
    <t>F3 6748S</t>
  </si>
  <si>
    <t xml:space="preserve">Количество квадратных метров, расселенного непригодного для проживания жилищного фонда
</t>
  </si>
  <si>
    <t>кв.м</t>
  </si>
  <si>
    <t xml:space="preserve">Не выполнено. Запланированные ранее целевые показатели по сокращению аварийного жилищного фонда в 2023 году не достигнуты по следующим причинам:
- отсутствие заявок при проведении аукционов по приобретению квартир на первичном и вторичном рынках в целях расселения граждан из аварийного жилищного фонда;
- расселению подлежат жилые помещения площадью от 8 до 20 кв.м. (23 такие квартиры), для расселения которых требуется приобрести благоустроенные квартиры в черте города Ижевска. Квартиры с аналогичными площадями, удовлетворяющие условиям предоставления финансовой поддержки, в городе Ижевске отсутствуют;
- недостаточное финансирование мероприятий по расселению аварийного жилья (доведенное из бюджета Удмуртской Республики финансирование не позволяет приобретать квартиры на рынке недвижимости без участия средств местного бюджета, не финансируется снос расселенных аварийных домов и оценка недвижимости в аварийных домах);  
- независимая оценочная организация не исполнила в установленный срок обязательства по заключенному муниципальному контракту по оценке недвижимости у собственников аварийного жилья, в связи с чем не представилось возможным выкупить у собственников еще около 2 тыс. кв.м. аварийного жилья;
- целевые показатели, установленные соглашением между Минстроем УР и Администрацией города Ижевска на 2023 год, достигнуты в полном объеме.  </t>
  </si>
  <si>
    <t>Всего</t>
  </si>
  <si>
    <r>
      <t xml:space="preserve">Итого по программе </t>
    </r>
    <r>
      <rPr>
        <sz val="12"/>
        <rFont val="Calibri"/>
      </rPr>
      <t>Σ</t>
    </r>
    <r>
      <rPr>
        <sz val="12"/>
        <rFont val="Times New Roman"/>
      </rPr>
      <t>СДпз</t>
    </r>
  </si>
  <si>
    <t>бюджет муниципального образования "Город Ижевск"</t>
  </si>
  <si>
    <t>Число ожидаемых кончных результатов, целевых показателей (индикаторов) программы (N)</t>
  </si>
  <si>
    <t>в том числе:</t>
  </si>
  <si>
    <r>
      <rPr>
        <b/>
        <sz val="12"/>
        <rFont val="Times New Roman"/>
      </rPr>
      <t>Степень достижения плановых значений ожидаемых конечных результатов, целевых показателей (индикаторов) программы СДд/п =</t>
    </r>
    <r>
      <rPr>
        <b/>
        <sz val="12"/>
        <rFont val="Calibri"/>
      </rPr>
      <t>Σ</t>
    </r>
    <r>
      <rPr>
        <b/>
        <sz val="12"/>
        <rFont val="Times New Roman"/>
      </rPr>
      <t>СДпз/N</t>
    </r>
  </si>
  <si>
    <t>- собственные средства бюджета муниципального образования "Город Ижевск"</t>
  </si>
  <si>
    <t>- субсидии из бюджета Российской Федерации</t>
  </si>
  <si>
    <t>- субсидии из бюджета Удмуртской Республики</t>
  </si>
  <si>
    <t>Итого по программе ΣСДонр</t>
  </si>
  <si>
    <t>- субвенции из бюджета Удмуртской Республики</t>
  </si>
  <si>
    <t>Общее количество мероприятий программы, запланированнных к реализации в отчетном году (М)</t>
  </si>
  <si>
    <t>иные источники</t>
  </si>
  <si>
    <t>Степень реализации мероприятий программы СРм=ΣCДонр/М</t>
  </si>
  <si>
    <t>Эффективность реализации муниципальной программы ЭР=0,5хСДм/п+0,3хСРм+0,2хССур</t>
  </si>
  <si>
    <t>Уровень эффективности муниципальной программы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</si>
</sst>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0.000"/>
    <numFmt numFmtId="166" formatCode="0.0000"/>
    <numFmt numFmtId="167" formatCode="#,##0.00_ ;\-#,##0.00\ "/>
    <numFmt numFmtId="168" formatCode="0.0"/>
    <numFmt numFmtId="169" formatCode="#,##0.000_ ;\-#,##0.000\ "/>
  </numFmts>
  <fonts count="19" x14ac:knownFonts="1">
    <font>
      <sz val="11"/>
      <color theme="1"/>
      <name val="Calibri"/>
      <scheme val="minor"/>
    </font>
    <font>
      <sz val="10"/>
      <name val="Arial Cyr"/>
    </font>
    <font>
      <b/>
      <sz val="10"/>
      <name val="Arial CYR"/>
    </font>
    <font>
      <sz val="11"/>
      <color theme="1"/>
      <name val="Arial"/>
    </font>
    <font>
      <b/>
      <sz val="12"/>
      <name val="Times New Roman"/>
    </font>
    <font>
      <sz val="12"/>
      <color theme="1"/>
      <name val="Calibri"/>
    </font>
    <font>
      <sz val="12"/>
      <color theme="1"/>
      <name val="Times New Roman"/>
    </font>
    <font>
      <sz val="11"/>
      <color theme="1"/>
      <name val="Times New Roman"/>
    </font>
    <font>
      <sz val="12"/>
      <color theme="1"/>
      <name val="Calibri"/>
      <scheme val="minor"/>
    </font>
    <font>
      <sz val="12"/>
      <name val="Times New Roman"/>
    </font>
    <font>
      <sz val="11"/>
      <name val="Times New Roman"/>
    </font>
    <font>
      <sz val="12"/>
      <color indexed="2"/>
      <name val="Times New Roman"/>
    </font>
    <font>
      <sz val="9"/>
      <name val="Times New Roman"/>
    </font>
    <font>
      <sz val="12"/>
      <color theme="0"/>
      <name val="Times New Roman"/>
    </font>
    <font>
      <b/>
      <sz val="12"/>
      <color theme="1"/>
      <name val="Times New Roman"/>
    </font>
    <font>
      <sz val="11"/>
      <color theme="1"/>
      <name val="Calibri"/>
      <scheme val="minor"/>
    </font>
    <font>
      <vertAlign val="superscript"/>
      <sz val="12"/>
      <name val="Times New Roman"/>
    </font>
    <font>
      <sz val="12"/>
      <name val="Calibri"/>
    </font>
    <font>
      <b/>
      <sz val="12"/>
      <name val="Calibri"/>
    </font>
  </fonts>
  <fills count="11">
    <fill>
      <patternFill patternType="none"/>
    </fill>
    <fill>
      <patternFill patternType="gray125"/>
    </fill>
    <fill>
      <patternFill patternType="solid">
        <fgColor indexed="27"/>
        <bgColor indexed="27"/>
      </patternFill>
    </fill>
    <fill>
      <patternFill patternType="solid">
        <fgColor theme="0"/>
        <bgColor theme="0"/>
      </patternFill>
    </fill>
    <fill>
      <patternFill patternType="solid">
        <fgColor theme="0"/>
        <bgColor theme="0"/>
      </patternFill>
    </fill>
    <fill>
      <patternFill patternType="solid">
        <fgColor theme="6" tint="0.79998168889431442"/>
        <bgColor theme="6" tint="0.79998168889431442"/>
      </patternFill>
    </fill>
    <fill>
      <patternFill patternType="solid">
        <fgColor theme="9" tint="0.79998168889431442"/>
        <bgColor theme="9" tint="0.79998168889431442"/>
      </patternFill>
    </fill>
    <fill>
      <patternFill patternType="solid">
        <fgColor indexed="65"/>
      </patternFill>
    </fill>
    <fill>
      <patternFill patternType="solid">
        <fgColor theme="4" tint="0.79998168889431442"/>
        <bgColor theme="4" tint="0.79998168889431442"/>
      </patternFill>
    </fill>
    <fill>
      <patternFill patternType="solid">
        <fgColor theme="8" tint="0.79998168889431442"/>
        <bgColor theme="8" tint="0.79998168889431442"/>
      </patternFill>
    </fill>
    <fill>
      <patternFill patternType="solid">
        <fgColor theme="8" tint="0.79998168889431442"/>
        <bgColor theme="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15">
    <xf numFmtId="0" fontId="0" fillId="0" borderId="0"/>
    <xf numFmtId="1" fontId="1" fillId="0" borderId="1">
      <alignment horizontal="center" vertical="top" shrinkToFit="1"/>
    </xf>
    <xf numFmtId="1" fontId="1" fillId="0" borderId="1">
      <alignment horizontal="center" vertical="top" shrinkToFit="1"/>
    </xf>
    <xf numFmtId="0" fontId="2" fillId="0" borderId="1">
      <alignment vertical="top" wrapText="1"/>
    </xf>
    <xf numFmtId="1" fontId="1" fillId="0" borderId="1">
      <alignment horizontal="center" vertical="top" shrinkToFit="1"/>
    </xf>
    <xf numFmtId="4" fontId="2" fillId="2" borderId="1">
      <alignment horizontal="right" vertical="top" shrinkToFit="1"/>
    </xf>
    <xf numFmtId="0" fontId="2" fillId="0" borderId="1">
      <alignment vertical="top" wrapText="1"/>
    </xf>
    <xf numFmtId="0" fontId="2" fillId="0" borderId="1">
      <alignment vertical="top" wrapText="1"/>
    </xf>
    <xf numFmtId="4" fontId="2" fillId="2" borderId="1">
      <alignment horizontal="right" vertical="top" shrinkToFit="1"/>
    </xf>
    <xf numFmtId="0" fontId="3" fillId="0" borderId="0"/>
    <xf numFmtId="0" fontId="3" fillId="0" borderId="0"/>
    <xf numFmtId="0" fontId="3" fillId="0" borderId="0"/>
    <xf numFmtId="0" fontId="3" fillId="0" borderId="0"/>
    <xf numFmtId="0" fontId="3" fillId="0" borderId="0"/>
    <xf numFmtId="164" fontId="15" fillId="0" borderId="0" applyFont="0" applyFill="0" applyBorder="0" applyProtection="0"/>
  </cellStyleXfs>
  <cellXfs count="314">
    <xf numFmtId="0" fontId="0" fillId="0" borderId="0" xfId="0"/>
    <xf numFmtId="0" fontId="3" fillId="0" borderId="0" xfId="13" applyFont="1"/>
    <xf numFmtId="0" fontId="5" fillId="0" borderId="0" xfId="13" applyFont="1"/>
    <xf numFmtId="0" fontId="6" fillId="0" borderId="1" xfId="9" applyFont="1" applyBorder="1" applyAlignment="1">
      <alignment horizontal="center" vertical="top" wrapText="1"/>
    </xf>
    <xf numFmtId="0" fontId="3" fillId="0" borderId="0" xfId="9" applyFont="1"/>
    <xf numFmtId="0" fontId="6" fillId="0" borderId="1" xfId="9" applyFont="1" applyBorder="1" applyAlignment="1">
      <alignment vertical="top" wrapText="1"/>
    </xf>
    <xf numFmtId="14" fontId="6" fillId="0" borderId="1" xfId="9" applyNumberFormat="1" applyFont="1" applyBorder="1" applyAlignment="1">
      <alignment horizontal="center" vertical="top" wrapText="1"/>
    </xf>
    <xf numFmtId="0" fontId="6" fillId="0" borderId="1" xfId="9" applyFont="1" applyBorder="1" applyAlignment="1" applyProtection="1">
      <alignment horizontal="center" vertical="top" wrapText="1"/>
      <protection locked="0"/>
    </xf>
    <xf numFmtId="14" fontId="6" fillId="0" borderId="1" xfId="9" applyNumberFormat="1" applyFont="1" applyBorder="1" applyAlignment="1" applyProtection="1">
      <alignment horizontal="center" vertical="top" wrapText="1"/>
      <protection locked="0"/>
    </xf>
    <xf numFmtId="0" fontId="7" fillId="0" borderId="0" xfId="9" applyFont="1" applyAlignment="1">
      <alignment vertical="top" wrapText="1"/>
    </xf>
    <xf numFmtId="0" fontId="7" fillId="0" borderId="0" xfId="9" applyFont="1" applyAlignment="1">
      <alignment horizontal="center" vertical="top" wrapText="1"/>
    </xf>
    <xf numFmtId="0" fontId="7" fillId="0" borderId="0" xfId="9" applyFont="1" applyAlignment="1">
      <alignment vertical="top"/>
    </xf>
    <xf numFmtId="0" fontId="0" fillId="0" borderId="0" xfId="0"/>
    <xf numFmtId="49" fontId="6" fillId="0" borderId="0" xfId="0" applyNumberFormat="1" applyFont="1" applyAlignment="1">
      <alignment horizontal="center" vertical="top"/>
    </xf>
    <xf numFmtId="0" fontId="8" fillId="0" borderId="0" xfId="0" applyFont="1" applyAlignment="1">
      <alignment horizontal="left" vertical="top"/>
    </xf>
    <xf numFmtId="0" fontId="8" fillId="0" borderId="0" xfId="0" applyFont="1"/>
    <xf numFmtId="2" fontId="8" fillId="3" borderId="0" xfId="0" applyNumberFormat="1" applyFont="1" applyFill="1"/>
    <xf numFmtId="0" fontId="8" fillId="3" borderId="0" xfId="0" applyFont="1" applyFill="1"/>
    <xf numFmtId="2" fontId="8" fillId="0" borderId="0" xfId="0" applyNumberFormat="1" applyFont="1"/>
    <xf numFmtId="2" fontId="4" fillId="3" borderId="0" xfId="0" applyNumberFormat="1" applyFont="1" applyFill="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0" borderId="7" xfId="0" applyFont="1" applyBorder="1" applyAlignment="1">
      <alignment horizontal="center" vertical="center" wrapText="1"/>
    </xf>
    <xf numFmtId="2" fontId="6" fillId="3" borderId="10" xfId="0" applyNumberFormat="1"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0" fontId="6" fillId="3" borderId="1" xfId="0" applyFont="1" applyFill="1" applyBorder="1" applyAlignment="1">
      <alignment horizontal="center" vertical="center" wrapText="1"/>
    </xf>
    <xf numFmtId="49" fontId="9" fillId="5" borderId="1" xfId="0" applyNumberFormat="1" applyFont="1" applyFill="1" applyBorder="1" applyAlignment="1">
      <alignment horizontal="center" vertical="top"/>
    </xf>
    <xf numFmtId="0" fontId="9" fillId="5" borderId="1" xfId="0" applyFont="1" applyFill="1" applyBorder="1" applyAlignment="1">
      <alignment horizontal="center" vertical="center" wrapText="1"/>
    </xf>
    <xf numFmtId="2" fontId="9" fillId="3" borderId="1" xfId="0" applyNumberFormat="1" applyFont="1" applyFill="1" applyBorder="1" applyAlignment="1">
      <alignment horizontal="center" vertical="center" wrapText="1"/>
    </xf>
    <xf numFmtId="0" fontId="9" fillId="5" borderId="1" xfId="0" applyFont="1" applyFill="1" applyBorder="1" applyAlignment="1">
      <alignment horizontal="left" vertical="top" wrapText="1"/>
    </xf>
    <xf numFmtId="2" fontId="9" fillId="5" borderId="1" xfId="0" applyNumberFormat="1" applyFont="1" applyFill="1" applyBorder="1" applyAlignment="1">
      <alignment horizontal="center" vertical="center" wrapText="1"/>
    </xf>
    <xf numFmtId="0" fontId="9" fillId="4" borderId="1" xfId="0" applyFont="1" applyFill="1" applyBorder="1" applyAlignment="1" applyProtection="1">
      <alignment horizontal="center" vertical="center" wrapText="1"/>
      <protection locked="0"/>
    </xf>
    <xf numFmtId="165" fontId="9" fillId="5" borderId="5" xfId="9" applyNumberFormat="1" applyFont="1" applyFill="1" applyBorder="1" applyAlignment="1">
      <alignment horizontal="center" vertical="center" wrapText="1"/>
    </xf>
    <xf numFmtId="165" fontId="9" fillId="5" borderId="1" xfId="0" applyNumberFormat="1" applyFont="1" applyFill="1" applyBorder="1" applyAlignment="1" applyProtection="1">
      <alignment horizontal="center" vertical="center" wrapText="1"/>
    </xf>
    <xf numFmtId="165" fontId="9" fillId="5" borderId="1" xfId="0" applyNumberFormat="1"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5" borderId="5" xfId="0" applyFont="1" applyFill="1" applyBorder="1" applyAlignment="1">
      <alignment horizontal="left" vertical="top" wrapText="1"/>
    </xf>
    <xf numFmtId="0" fontId="9" fillId="5" borderId="5" xfId="0" applyFont="1" applyFill="1" applyBorder="1" applyAlignment="1">
      <alignment horizontal="center" vertical="center" wrapText="1"/>
    </xf>
    <xf numFmtId="2" fontId="9" fillId="4" borderId="5" xfId="0" applyNumberFormat="1" applyFont="1" applyFill="1" applyBorder="1" applyAlignment="1" applyProtection="1">
      <alignment horizontal="center" vertical="center" wrapText="1"/>
      <protection locked="0"/>
    </xf>
    <xf numFmtId="165" fontId="9" fillId="5" borderId="5" xfId="0" applyNumberFormat="1" applyFont="1" applyFill="1" applyBorder="1" applyAlignment="1">
      <alignment horizontal="center" vertical="center" wrapText="1"/>
    </xf>
    <xf numFmtId="166" fontId="9" fillId="4" borderId="1" xfId="0" applyNumberFormat="1" applyFont="1" applyFill="1" applyBorder="1" applyAlignment="1" applyProtection="1">
      <alignment horizontal="center" vertical="center" wrapText="1"/>
      <protection locked="0"/>
    </xf>
    <xf numFmtId="165" fontId="9" fillId="5" borderId="1" xfId="9" applyNumberFormat="1"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49" fontId="9" fillId="4" borderId="1" xfId="0" applyNumberFormat="1" applyFont="1" applyFill="1" applyBorder="1" applyAlignment="1">
      <alignment horizontal="center" vertical="top"/>
    </xf>
    <xf numFmtId="49" fontId="9" fillId="4" borderId="1" xfId="0" applyNumberFormat="1" applyFont="1" applyFill="1" applyBorder="1" applyAlignment="1">
      <alignment horizontal="center" vertical="top" wrapText="1"/>
    </xf>
    <xf numFmtId="49" fontId="9" fillId="4" borderId="1" xfId="0" applyNumberFormat="1" applyFont="1" applyFill="1" applyBorder="1" applyAlignment="1" applyProtection="1">
      <alignment horizontal="center" vertical="top" wrapText="1"/>
      <protection locked="0"/>
    </xf>
    <xf numFmtId="0" fontId="9" fillId="4" borderId="1" xfId="0" applyFont="1" applyFill="1" applyBorder="1" applyAlignment="1">
      <alignment horizontal="center" vertical="center" wrapText="1"/>
    </xf>
    <xf numFmtId="49" fontId="9" fillId="6" borderId="1" xfId="0" applyNumberFormat="1" applyFont="1" applyFill="1" applyBorder="1" applyAlignment="1">
      <alignment horizontal="center" vertical="top"/>
    </xf>
    <xf numFmtId="49" fontId="9" fillId="6" borderId="1" xfId="0" applyNumberFormat="1" applyFont="1" applyFill="1" applyBorder="1" applyAlignment="1">
      <alignment horizontal="center" vertical="top" wrapText="1"/>
    </xf>
    <xf numFmtId="49" fontId="9" fillId="6" borderId="1" xfId="0" applyNumberFormat="1" applyFont="1" applyFill="1" applyBorder="1" applyAlignment="1" applyProtection="1">
      <alignment horizontal="center" vertical="top" wrapText="1"/>
      <protection locked="0"/>
    </xf>
    <xf numFmtId="0" fontId="9" fillId="6" borderId="9" xfId="0" applyFont="1" applyFill="1" applyBorder="1" applyAlignment="1">
      <alignment horizontal="left" vertical="top" wrapText="1"/>
    </xf>
    <xf numFmtId="0" fontId="9" fillId="6" borderId="9" xfId="0" applyFont="1" applyFill="1" applyBorder="1" applyAlignment="1">
      <alignment horizontal="center" vertical="center" wrapText="1"/>
    </xf>
    <xf numFmtId="0" fontId="9" fillId="4" borderId="9" xfId="0" applyFont="1" applyFill="1" applyBorder="1" applyAlignment="1" applyProtection="1">
      <alignment horizontal="center" vertical="center" wrapText="1"/>
      <protection locked="0"/>
    </xf>
    <xf numFmtId="165" fontId="9" fillId="6" borderId="9" xfId="0" applyNumberFormat="1" applyFont="1" applyFill="1" applyBorder="1" applyAlignment="1">
      <alignment horizontal="center" vertical="center" wrapText="1"/>
    </xf>
    <xf numFmtId="165" fontId="9" fillId="6" borderId="9" xfId="9" applyNumberFormat="1" applyFont="1" applyFill="1" applyBorder="1" applyAlignment="1">
      <alignment horizontal="center" vertical="center" wrapText="1"/>
    </xf>
    <xf numFmtId="0" fontId="9" fillId="6" borderId="1" xfId="0" applyFont="1" applyFill="1" applyBorder="1" applyAlignment="1">
      <alignment horizontal="left" vertical="top" wrapText="1"/>
    </xf>
    <xf numFmtId="0" fontId="9" fillId="6" borderId="1" xfId="0" applyFont="1" applyFill="1" applyBorder="1" applyAlignment="1">
      <alignment horizontal="center" vertical="center" wrapText="1"/>
    </xf>
    <xf numFmtId="2" fontId="9" fillId="3" borderId="9" xfId="0" applyNumberFormat="1" applyFont="1" applyFill="1" applyBorder="1" applyAlignment="1" applyProtection="1">
      <alignment horizontal="center" vertical="center" wrapText="1"/>
      <protection locked="0"/>
    </xf>
    <xf numFmtId="2" fontId="9" fillId="3" borderId="9" xfId="0" applyNumberFormat="1" applyFont="1" applyFill="1" applyBorder="1" applyAlignment="1">
      <alignment horizontal="center" vertical="center" wrapText="1"/>
    </xf>
    <xf numFmtId="165" fontId="9" fillId="6" borderId="9" xfId="9" applyNumberFormat="1" applyFont="1" applyFill="1" applyBorder="1" applyAlignment="1">
      <alignment horizontal="center" vertical="center"/>
    </xf>
    <xf numFmtId="165" fontId="9" fillId="6" borderId="1" xfId="0" applyNumberFormat="1" applyFont="1" applyFill="1" applyBorder="1" applyAlignment="1">
      <alignment horizontal="center" vertical="center" wrapText="1"/>
    </xf>
    <xf numFmtId="165" fontId="9" fillId="6" borderId="1" xfId="9" applyNumberFormat="1" applyFont="1" applyFill="1" applyBorder="1" applyAlignment="1">
      <alignment horizontal="center" vertical="center" wrapText="1"/>
    </xf>
    <xf numFmtId="2" fontId="9" fillId="3" borderId="1" xfId="0" applyNumberFormat="1" applyFont="1" applyFill="1" applyBorder="1" applyAlignment="1" applyProtection="1">
      <alignment horizontal="center" vertical="center" wrapText="1"/>
      <protection locked="0"/>
    </xf>
    <xf numFmtId="167" fontId="9" fillId="0" borderId="1" xfId="14" applyNumberFormat="1" applyFont="1" applyBorder="1" applyAlignment="1" applyProtection="1">
      <alignment horizontal="center" vertical="center" wrapText="1"/>
      <protection locked="0"/>
    </xf>
    <xf numFmtId="165" fontId="9" fillId="6" borderId="1" xfId="9" applyNumberFormat="1" applyFont="1" applyFill="1" applyBorder="1" applyAlignment="1">
      <alignment horizontal="center" vertical="center"/>
    </xf>
    <xf numFmtId="49" fontId="9" fillId="6" borderId="5" xfId="0" applyNumberFormat="1" applyFont="1" applyFill="1" applyBorder="1" applyAlignment="1">
      <alignment horizontal="center" vertical="top"/>
    </xf>
    <xf numFmtId="0" fontId="9" fillId="0" borderId="5" xfId="0" applyFont="1" applyBorder="1" applyAlignment="1" applyProtection="1">
      <alignment horizontal="center" vertical="center" wrapText="1"/>
      <protection locked="0"/>
    </xf>
    <xf numFmtId="49" fontId="9" fillId="5" borderId="1" xfId="0" applyNumberFormat="1" applyFont="1" applyFill="1" applyBorder="1" applyAlignment="1">
      <alignment horizontal="center" vertical="top" wrapText="1"/>
    </xf>
    <xf numFmtId="49" fontId="9" fillId="5" borderId="1" xfId="0" applyNumberFormat="1" applyFont="1" applyFill="1" applyBorder="1" applyAlignment="1" applyProtection="1">
      <alignment horizontal="center" vertical="top" wrapText="1"/>
      <protection locked="0"/>
    </xf>
    <xf numFmtId="0" fontId="9" fillId="7" borderId="1" xfId="0" applyFont="1" applyFill="1" applyBorder="1" applyAlignment="1" applyProtection="1">
      <alignment horizontal="center" vertical="center" wrapText="1"/>
      <protection locked="0"/>
    </xf>
    <xf numFmtId="2" fontId="11" fillId="6" borderId="1" xfId="14" applyNumberFormat="1" applyFont="1" applyFill="1" applyBorder="1" applyAlignment="1">
      <alignment horizontal="center" vertical="center" wrapText="1"/>
    </xf>
    <xf numFmtId="1" fontId="9" fillId="6" borderId="1" xfId="14" applyNumberFormat="1" applyFont="1" applyFill="1" applyBorder="1" applyAlignment="1">
      <alignment horizontal="center" vertical="center" wrapText="1"/>
    </xf>
    <xf numFmtId="164" fontId="9" fillId="6" borderId="1" xfId="14" applyNumberFormat="1" applyFont="1" applyFill="1" applyBorder="1" applyAlignment="1">
      <alignment horizontal="center" vertical="center" wrapText="1"/>
    </xf>
    <xf numFmtId="165" fontId="9" fillId="6" borderId="1" xfId="14" applyNumberFormat="1" applyFont="1" applyFill="1" applyBorder="1" applyAlignment="1">
      <alignment horizontal="center" vertical="center" wrapText="1"/>
    </xf>
    <xf numFmtId="0" fontId="9" fillId="6" borderId="1" xfId="0" applyFont="1" applyFill="1" applyBorder="1"/>
    <xf numFmtId="0" fontId="9" fillId="6" borderId="1" xfId="0" applyFont="1" applyFill="1" applyBorder="1" applyProtection="1">
      <protection locked="0"/>
    </xf>
    <xf numFmtId="165" fontId="9" fillId="6" borderId="1" xfId="0" applyNumberFormat="1" applyFont="1" applyFill="1" applyBorder="1"/>
    <xf numFmtId="0" fontId="9" fillId="0" borderId="1" xfId="0" applyFont="1" applyBorder="1" applyAlignment="1" applyProtection="1">
      <alignment horizontal="center"/>
      <protection locked="0"/>
    </xf>
    <xf numFmtId="0" fontId="9" fillId="6" borderId="1" xfId="0" applyFont="1" applyFill="1" applyBorder="1" applyAlignment="1">
      <alignment vertical="top" wrapText="1"/>
    </xf>
    <xf numFmtId="2" fontId="9" fillId="3" borderId="1" xfId="14" applyNumberFormat="1" applyFont="1" applyFill="1" applyBorder="1" applyAlignment="1" applyProtection="1">
      <alignment horizontal="center" vertical="center" wrapText="1"/>
      <protection locked="0"/>
    </xf>
    <xf numFmtId="0" fontId="9" fillId="6" borderId="1" xfId="0" applyFont="1" applyFill="1" applyBorder="1" applyAlignment="1">
      <alignment horizontal="center" vertical="top"/>
    </xf>
    <xf numFmtId="0" fontId="9" fillId="6" borderId="1" xfId="0" applyFont="1" applyFill="1" applyBorder="1" applyAlignment="1">
      <alignment horizontal="center" vertical="center"/>
    </xf>
    <xf numFmtId="0" fontId="9" fillId="0" borderId="1" xfId="0" applyFont="1" applyBorder="1" applyAlignment="1" applyProtection="1">
      <alignment horizontal="center" vertical="center"/>
      <protection locked="0"/>
    </xf>
    <xf numFmtId="2" fontId="9" fillId="0" borderId="1" xfId="14" applyNumberFormat="1" applyFont="1" applyBorder="1" applyAlignment="1" applyProtection="1">
      <alignment horizontal="center" vertical="center" wrapText="1"/>
      <protection locked="0"/>
    </xf>
    <xf numFmtId="2" fontId="9" fillId="0" borderId="1" xfId="0" applyNumberFormat="1" applyFont="1" applyBorder="1" applyAlignment="1" applyProtection="1">
      <alignment horizontal="center" vertical="center" wrapText="1"/>
      <protection locked="0"/>
    </xf>
    <xf numFmtId="165" fontId="9" fillId="6" borderId="14" xfId="9" applyNumberFormat="1" applyFont="1" applyFill="1" applyBorder="1" applyAlignment="1">
      <alignment horizontal="center" vertical="center" wrapText="1"/>
    </xf>
    <xf numFmtId="165" fontId="9" fillId="6" borderId="5" xfId="9" applyNumberFormat="1" applyFont="1" applyFill="1" applyBorder="1" applyAlignment="1">
      <alignment horizontal="center" vertical="center"/>
    </xf>
    <xf numFmtId="2" fontId="9" fillId="3" borderId="5" xfId="14" applyNumberFormat="1" applyFont="1" applyFill="1" applyBorder="1" applyAlignment="1" applyProtection="1">
      <alignment horizontal="center" vertical="center" wrapText="1"/>
      <protection locked="0"/>
    </xf>
    <xf numFmtId="0" fontId="9" fillId="6" borderId="5" xfId="0" applyFont="1" applyFill="1" applyBorder="1" applyAlignment="1">
      <alignment horizontal="left" vertical="top" wrapText="1"/>
    </xf>
    <xf numFmtId="0" fontId="9" fillId="6" borderId="5" xfId="0" applyFont="1" applyFill="1" applyBorder="1" applyAlignment="1">
      <alignment horizontal="center" vertical="center" wrapText="1"/>
    </xf>
    <xf numFmtId="165" fontId="9" fillId="6" borderId="5" xfId="0" applyNumberFormat="1" applyFont="1" applyFill="1" applyBorder="1" applyAlignment="1">
      <alignment horizontal="center" vertical="center" wrapText="1"/>
    </xf>
    <xf numFmtId="2" fontId="9" fillId="3" borderId="9" xfId="14" applyNumberFormat="1" applyFont="1" applyFill="1" applyBorder="1" applyAlignment="1" applyProtection="1">
      <alignment horizontal="center" vertical="center" wrapText="1"/>
      <protection locked="0"/>
    </xf>
    <xf numFmtId="49" fontId="9" fillId="6" borderId="5" xfId="0" applyNumberFormat="1" applyFont="1" applyFill="1" applyBorder="1" applyAlignment="1">
      <alignment horizontal="center" vertical="top" wrapText="1"/>
    </xf>
    <xf numFmtId="49" fontId="9" fillId="6" borderId="5" xfId="0" applyNumberFormat="1" applyFont="1" applyFill="1" applyBorder="1" applyAlignment="1" applyProtection="1">
      <alignment horizontal="center" vertical="top" wrapText="1"/>
      <protection locked="0"/>
    </xf>
    <xf numFmtId="2" fontId="9" fillId="0" borderId="9" xfId="0" applyNumberFormat="1" applyFont="1" applyBorder="1" applyAlignment="1" applyProtection="1">
      <alignment horizontal="center" vertical="center" wrapText="1"/>
      <protection locked="0"/>
    </xf>
    <xf numFmtId="168" fontId="9" fillId="4" borderId="1" xfId="0" applyNumberFormat="1" applyFont="1" applyFill="1" applyBorder="1" applyAlignment="1" applyProtection="1">
      <alignment horizontal="center" vertical="center" wrapText="1"/>
      <protection locked="0"/>
    </xf>
    <xf numFmtId="2" fontId="9" fillId="3" borderId="0" xfId="0" applyNumberFormat="1" applyFont="1" applyFill="1" applyAlignment="1">
      <alignment horizontal="center" vertical="center" wrapText="1"/>
    </xf>
    <xf numFmtId="2" fontId="9" fillId="3" borderId="5" xfId="0" applyNumberFormat="1" applyFont="1" applyFill="1" applyBorder="1" applyAlignment="1">
      <alignment horizontal="center" vertical="center" wrapText="1"/>
    </xf>
    <xf numFmtId="2" fontId="9" fillId="0" borderId="5" xfId="0" applyNumberFormat="1" applyFont="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2" fontId="4" fillId="3" borderId="1" xfId="14" applyNumberFormat="1" applyFont="1" applyFill="1" applyBorder="1" applyAlignment="1">
      <alignment horizontal="center" vertical="center" wrapText="1"/>
    </xf>
    <xf numFmtId="164" fontId="4" fillId="3" borderId="1" xfId="14" applyNumberFormat="1" applyFont="1" applyFill="1" applyBorder="1" applyAlignment="1">
      <alignment horizontal="center" vertical="center" wrapText="1"/>
    </xf>
    <xf numFmtId="164" fontId="4" fillId="0" borderId="1" xfId="14" applyNumberFormat="1" applyFont="1" applyBorder="1" applyAlignment="1">
      <alignment horizontal="center" vertical="center" wrapText="1"/>
    </xf>
    <xf numFmtId="49" fontId="4" fillId="4" borderId="1" xfId="14" applyNumberFormat="1" applyFont="1" applyFill="1" applyBorder="1" applyAlignment="1">
      <alignment horizontal="center" vertical="center" wrapText="1"/>
    </xf>
    <xf numFmtId="0" fontId="9" fillId="4" borderId="1" xfId="0" applyFont="1" applyFill="1" applyBorder="1" applyAlignment="1">
      <alignment horizontal="left" vertical="top" wrapText="1"/>
    </xf>
    <xf numFmtId="0" fontId="9" fillId="4" borderId="1" xfId="0" applyFont="1" applyFill="1" applyBorder="1"/>
    <xf numFmtId="2" fontId="9" fillId="4" borderId="1" xfId="0" applyNumberFormat="1" applyFont="1" applyFill="1" applyBorder="1"/>
    <xf numFmtId="0" fontId="9" fillId="0" borderId="1" xfId="0" applyFont="1" applyBorder="1" applyAlignment="1">
      <alignment horizontal="center"/>
    </xf>
    <xf numFmtId="2" fontId="4" fillId="8" borderId="1" xfId="14" applyNumberFormat="1" applyFont="1" applyFill="1" applyBorder="1" applyAlignment="1">
      <alignment horizontal="center" vertical="center" wrapText="1"/>
    </xf>
    <xf numFmtId="165" fontId="4" fillId="8" borderId="1" xfId="9" applyNumberFormat="1" applyFont="1" applyFill="1" applyBorder="1" applyAlignment="1">
      <alignment horizontal="center" vertical="center"/>
    </xf>
    <xf numFmtId="0" fontId="9" fillId="5" borderId="1" xfId="0" applyFont="1" applyFill="1" applyBorder="1" applyAlignment="1">
      <alignment horizontal="center"/>
    </xf>
    <xf numFmtId="2" fontId="9" fillId="3" borderId="1" xfId="14" applyNumberFormat="1" applyFont="1" applyFill="1" applyBorder="1" applyAlignment="1">
      <alignment horizontal="center" vertical="center" wrapText="1"/>
    </xf>
    <xf numFmtId="2" fontId="9" fillId="0" borderId="1" xfId="14" applyNumberFormat="1" applyFont="1" applyBorder="1" applyAlignment="1">
      <alignment horizontal="center" vertical="center" wrapText="1"/>
    </xf>
    <xf numFmtId="164" fontId="9" fillId="0" borderId="1" xfId="14" applyNumberFormat="1" applyFont="1" applyBorder="1" applyAlignment="1">
      <alignment horizontal="center" vertical="center" wrapText="1"/>
    </xf>
    <xf numFmtId="2" fontId="13" fillId="3" borderId="1" xfId="0" applyNumberFormat="1" applyFont="1" applyFill="1" applyBorder="1" applyAlignment="1">
      <alignment horizontal="center" vertical="center" wrapText="1"/>
    </xf>
    <xf numFmtId="2" fontId="13"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6" borderId="1" xfId="0" applyFont="1" applyFill="1" applyBorder="1" applyAlignment="1">
      <alignment horizontal="center"/>
    </xf>
    <xf numFmtId="2" fontId="9" fillId="4" borderId="1" xfId="0" applyNumberFormat="1" applyFont="1" applyFill="1" applyBorder="1" applyAlignment="1">
      <alignment horizontal="center" vertical="center" wrapText="1"/>
    </xf>
    <xf numFmtId="0" fontId="9" fillId="9" borderId="1" xfId="0" applyFont="1" applyFill="1" applyBorder="1" applyAlignment="1">
      <alignment horizontal="center"/>
    </xf>
    <xf numFmtId="2" fontId="9" fillId="3" borderId="1" xfId="0" applyNumberFormat="1" applyFont="1" applyFill="1" applyBorder="1" applyAlignment="1">
      <alignment horizontal="center" vertical="center"/>
    </xf>
    <xf numFmtId="49" fontId="9" fillId="0" borderId="0" xfId="0" applyNumberFormat="1" applyFont="1" applyAlignment="1">
      <alignment horizontal="center" vertical="top"/>
    </xf>
    <xf numFmtId="49" fontId="4" fillId="0" borderId="0" xfId="0" applyNumberFormat="1"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center" vertical="center" wrapText="1"/>
    </xf>
    <xf numFmtId="2" fontId="4" fillId="0" borderId="0" xfId="0" applyNumberFormat="1" applyFont="1" applyAlignment="1">
      <alignment horizontal="center" vertical="center" wrapText="1"/>
    </xf>
    <xf numFmtId="0" fontId="9" fillId="0" borderId="0" xfId="0" applyFont="1" applyAlignment="1">
      <alignment horizontal="left" vertical="top" wrapText="1"/>
    </xf>
    <xf numFmtId="0" fontId="9" fillId="0" borderId="0" xfId="0" applyFont="1"/>
    <xf numFmtId="2" fontId="9" fillId="0" borderId="0" xfId="0" applyNumberFormat="1" applyFont="1"/>
    <xf numFmtId="0" fontId="4" fillId="0" borderId="0" xfId="13" applyFont="1" applyAlignment="1">
      <alignment horizontal="center" vertical="top" wrapText="1"/>
    </xf>
    <xf numFmtId="0" fontId="5" fillId="0" borderId="0" xfId="13" applyFont="1"/>
    <xf numFmtId="0" fontId="6" fillId="0" borderId="1" xfId="9" applyFont="1" applyBorder="1" applyAlignment="1">
      <alignment horizontal="center" vertical="top" wrapText="1"/>
    </xf>
    <xf numFmtId="0" fontId="6" fillId="0" borderId="1" xfId="9" applyFont="1" applyBorder="1" applyAlignment="1">
      <alignment horizontal="left" vertical="top" wrapText="1"/>
    </xf>
    <xf numFmtId="0" fontId="6" fillId="0" borderId="2" xfId="9" applyFont="1" applyBorder="1" applyAlignment="1">
      <alignment horizontal="left" vertical="top" wrapText="1"/>
    </xf>
    <xf numFmtId="0" fontId="6" fillId="0" borderId="3" xfId="9" applyFont="1" applyBorder="1" applyAlignment="1">
      <alignment horizontal="left" vertical="top" wrapText="1"/>
    </xf>
    <xf numFmtId="0" fontId="4" fillId="4" borderId="0" xfId="0" applyFont="1" applyFill="1" applyAlignment="1">
      <alignment horizontal="center" vertical="center" wrapText="1"/>
    </xf>
    <xf numFmtId="2" fontId="4" fillId="3" borderId="0" xfId="0" applyNumberFormat="1" applyFont="1" applyFill="1" applyAlignment="1">
      <alignment horizontal="center" vertical="center" wrapText="1"/>
    </xf>
    <xf numFmtId="0" fontId="4" fillId="3" borderId="0" xfId="0" applyFont="1" applyFill="1" applyAlignment="1">
      <alignment horizontal="center" vertical="center" wrapText="1"/>
    </xf>
    <xf numFmtId="49" fontId="6" fillId="0" borderId="2" xfId="0" applyNumberFormat="1" applyFont="1" applyBorder="1" applyAlignment="1">
      <alignment horizontal="center" vertical="top" wrapText="1"/>
    </xf>
    <xf numFmtId="49" fontId="9" fillId="0" borderId="4" xfId="0" applyNumberFormat="1" applyFont="1" applyBorder="1" applyAlignment="1">
      <alignment horizontal="center" vertical="top"/>
    </xf>
    <xf numFmtId="49" fontId="9" fillId="0" borderId="3" xfId="0" applyNumberFormat="1" applyFont="1" applyBorder="1" applyAlignment="1">
      <alignment horizontal="center" vertical="top"/>
    </xf>
    <xf numFmtId="49" fontId="6" fillId="0" borderId="5" xfId="0" applyNumberFormat="1" applyFont="1" applyBorder="1" applyAlignment="1">
      <alignment horizontal="center" vertical="top" wrapText="1"/>
    </xf>
    <xf numFmtId="49" fontId="9" fillId="0" borderId="7" xfId="0" applyNumberFormat="1" applyFont="1" applyBorder="1" applyAlignment="1">
      <alignment horizontal="center" vertical="top"/>
    </xf>
    <xf numFmtId="49" fontId="9" fillId="0" borderId="9" xfId="0" applyNumberFormat="1" applyFont="1" applyBorder="1" applyAlignment="1">
      <alignment horizontal="center" vertical="top"/>
    </xf>
    <xf numFmtId="0" fontId="6" fillId="0" borderId="5" xfId="0" applyFont="1" applyBorder="1" applyAlignment="1">
      <alignment horizontal="center" vertical="center" wrapText="1"/>
    </xf>
    <xf numFmtId="0" fontId="9" fillId="0" borderId="7" xfId="0" applyFont="1" applyBorder="1"/>
    <xf numFmtId="0" fontId="9" fillId="0" borderId="9" xfId="0" applyFont="1" applyBorder="1"/>
    <xf numFmtId="0" fontId="6" fillId="0" borderId="6" xfId="0" applyFont="1" applyBorder="1" applyAlignment="1">
      <alignment horizontal="center" vertical="center" wrapText="1"/>
    </xf>
    <xf numFmtId="0" fontId="9" fillId="0" borderId="8" xfId="0" applyFont="1" applyBorder="1"/>
    <xf numFmtId="0" fontId="9" fillId="0" borderId="10" xfId="0" applyFont="1" applyBorder="1"/>
    <xf numFmtId="2" fontId="6" fillId="3" borderId="2" xfId="0"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9" fillId="3" borderId="3" xfId="0" applyFont="1" applyFill="1" applyBorder="1"/>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9" fillId="0" borderId="4" xfId="0" applyFont="1" applyBorder="1"/>
    <xf numFmtId="0" fontId="9" fillId="0" borderId="3" xfId="0" applyFont="1" applyBorder="1"/>
    <xf numFmtId="49" fontId="6" fillId="0" borderId="9" xfId="0" applyNumberFormat="1" applyFont="1" applyBorder="1" applyAlignment="1">
      <alignment horizontal="center" vertical="top" wrapText="1"/>
    </xf>
    <xf numFmtId="2" fontId="6" fillId="3" borderId="5" xfId="0" applyNumberFormat="1" applyFont="1" applyFill="1" applyBorder="1" applyAlignment="1">
      <alignment horizontal="center" vertical="center" wrapText="1"/>
    </xf>
    <xf numFmtId="2" fontId="6" fillId="3" borderId="9"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5" xfId="0" applyFont="1" applyBorder="1" applyAlignment="1">
      <alignment horizontal="center" vertical="top" wrapText="1"/>
    </xf>
    <xf numFmtId="0" fontId="6" fillId="0" borderId="9" xfId="0" applyFont="1" applyBorder="1" applyAlignment="1">
      <alignment horizontal="center" vertical="top" wrapText="1"/>
    </xf>
    <xf numFmtId="0" fontId="6" fillId="0" borderId="3" xfId="0" applyFont="1" applyBorder="1" applyAlignment="1">
      <alignment horizontal="center" vertical="center" wrapText="1"/>
    </xf>
    <xf numFmtId="49" fontId="9" fillId="5" borderId="1" xfId="0" applyNumberFormat="1" applyFont="1" applyFill="1" applyBorder="1" applyAlignment="1">
      <alignment horizontal="center" vertical="top"/>
    </xf>
    <xf numFmtId="0" fontId="9" fillId="5" borderId="1" xfId="0" applyFont="1" applyFill="1" applyBorder="1" applyAlignment="1">
      <alignment horizontal="center" vertical="center" wrapText="1"/>
    </xf>
    <xf numFmtId="2"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9" fontId="9" fillId="5" borderId="6" xfId="0" applyNumberFormat="1" applyFont="1" applyFill="1" applyBorder="1" applyAlignment="1">
      <alignment horizontal="center" vertical="top"/>
    </xf>
    <xf numFmtId="49" fontId="9" fillId="5" borderId="11" xfId="0" applyNumberFormat="1" applyFont="1" applyFill="1" applyBorder="1" applyAlignment="1">
      <alignment horizontal="center" vertical="top"/>
    </xf>
    <xf numFmtId="49" fontId="9" fillId="5" borderId="12" xfId="0" applyNumberFormat="1" applyFont="1" applyFill="1" applyBorder="1" applyAlignment="1">
      <alignment horizontal="center" vertical="top"/>
    </xf>
    <xf numFmtId="49" fontId="9" fillId="5" borderId="8" xfId="0" applyNumberFormat="1" applyFont="1" applyFill="1" applyBorder="1" applyAlignment="1">
      <alignment horizontal="center" vertical="top"/>
    </xf>
    <xf numFmtId="49" fontId="9" fillId="5" borderId="0" xfId="0" applyNumberFormat="1" applyFont="1" applyFill="1" applyAlignment="1">
      <alignment horizontal="center" vertical="top"/>
    </xf>
    <xf numFmtId="49" fontId="9" fillId="5" borderId="13" xfId="0" applyNumberFormat="1" applyFont="1" applyFill="1" applyBorder="1" applyAlignment="1">
      <alignment horizontal="center" vertical="top"/>
    </xf>
    <xf numFmtId="49" fontId="9" fillId="5" borderId="10" xfId="0" applyNumberFormat="1" applyFont="1" applyFill="1" applyBorder="1" applyAlignment="1">
      <alignment horizontal="center" vertical="top"/>
    </xf>
    <xf numFmtId="49" fontId="9" fillId="5" borderId="14" xfId="0" applyNumberFormat="1" applyFont="1" applyFill="1" applyBorder="1" applyAlignment="1">
      <alignment horizontal="center" vertical="top"/>
    </xf>
    <xf numFmtId="49" fontId="9" fillId="5" borderId="15" xfId="0" applyNumberFormat="1" applyFont="1" applyFill="1" applyBorder="1" applyAlignment="1">
      <alignment horizontal="center" vertical="top"/>
    </xf>
    <xf numFmtId="0" fontId="9" fillId="5" borderId="6" xfId="0" applyFont="1" applyFill="1" applyBorder="1" applyAlignment="1">
      <alignment horizontal="left" vertical="center" wrapText="1"/>
    </xf>
    <xf numFmtId="0" fontId="9" fillId="5" borderId="11" xfId="0" applyFont="1" applyFill="1" applyBorder="1" applyAlignment="1">
      <alignment horizontal="left" vertical="center" wrapText="1"/>
    </xf>
    <xf numFmtId="2" fontId="9" fillId="3" borderId="11" xfId="0" applyNumberFormat="1"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2" fontId="9" fillId="3" borderId="0" xfId="0" applyNumberFormat="1" applyFont="1" applyFill="1" applyAlignment="1">
      <alignment horizontal="left" vertical="center" wrapText="1"/>
    </xf>
    <xf numFmtId="0" fontId="9" fillId="3" borderId="0" xfId="0" applyFont="1" applyFill="1" applyAlignment="1">
      <alignment horizontal="left" vertical="center" wrapText="1"/>
    </xf>
    <xf numFmtId="0" fontId="9" fillId="5" borderId="13"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14" xfId="0" applyFont="1" applyFill="1" applyBorder="1" applyAlignment="1">
      <alignment horizontal="left" vertical="center" wrapText="1"/>
    </xf>
    <xf numFmtId="2" fontId="9" fillId="3" borderId="14" xfId="0" applyNumberFormat="1"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9" fillId="4" borderId="1" xfId="0" applyFont="1" applyFill="1" applyBorder="1" applyAlignment="1">
      <alignment horizontal="center" vertical="center" wrapText="1"/>
    </xf>
    <xf numFmtId="2" fontId="9" fillId="3" borderId="7" xfId="0" applyNumberFormat="1" applyFont="1" applyFill="1" applyBorder="1" applyAlignment="1" applyProtection="1">
      <alignment horizontal="center" vertical="center" wrapText="1"/>
      <protection locked="0"/>
    </xf>
    <xf numFmtId="2" fontId="9" fillId="3" borderId="9" xfId="0" applyNumberFormat="1" applyFont="1" applyFill="1" applyBorder="1" applyAlignment="1" applyProtection="1">
      <alignment horizontal="center" vertical="center" wrapText="1"/>
      <protection locked="0"/>
    </xf>
    <xf numFmtId="2" fontId="9" fillId="3" borderId="7" xfId="0" applyNumberFormat="1" applyFont="1" applyFill="1" applyBorder="1" applyAlignment="1">
      <alignment horizontal="center" vertical="center" wrapText="1"/>
    </xf>
    <xf numFmtId="2" fontId="9" fillId="3" borderId="9" xfId="0" applyNumberFormat="1" applyFont="1" applyFill="1" applyBorder="1" applyAlignment="1">
      <alignment horizontal="center" vertical="center" wrapText="1"/>
    </xf>
    <xf numFmtId="0" fontId="9" fillId="0" borderId="7"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165" fontId="9" fillId="6" borderId="7" xfId="9" applyNumberFormat="1" applyFont="1" applyFill="1" applyBorder="1" applyAlignment="1">
      <alignment horizontal="center" vertical="center"/>
    </xf>
    <xf numFmtId="165" fontId="9" fillId="6" borderId="9" xfId="9" applyNumberFormat="1" applyFont="1" applyFill="1" applyBorder="1" applyAlignment="1">
      <alignment horizontal="center" vertical="center"/>
    </xf>
    <xf numFmtId="165" fontId="9" fillId="6" borderId="1" xfId="0" applyNumberFormat="1" applyFont="1" applyFill="1" applyBorder="1" applyAlignment="1">
      <alignment horizontal="center" vertical="center" wrapText="1"/>
    </xf>
    <xf numFmtId="0" fontId="9" fillId="0" borderId="5" xfId="0" applyFont="1" applyBorder="1" applyAlignment="1" applyProtection="1">
      <alignment horizontal="center" vertical="center" wrapText="1"/>
      <protection locked="0"/>
    </xf>
    <xf numFmtId="0" fontId="9" fillId="0" borderId="9" xfId="0" applyFont="1" applyBorder="1" applyAlignment="1" applyProtection="1">
      <alignment horizontal="center" vertical="top" wrapText="1"/>
      <protection locked="0"/>
    </xf>
    <xf numFmtId="49" fontId="9" fillId="5" borderId="5" xfId="0" applyNumberFormat="1" applyFont="1" applyFill="1" applyBorder="1" applyAlignment="1">
      <alignment horizontal="center" vertical="top"/>
    </xf>
    <xf numFmtId="49" fontId="9" fillId="5" borderId="7" xfId="0" applyNumberFormat="1" applyFont="1" applyFill="1" applyBorder="1" applyAlignment="1">
      <alignment horizontal="center" vertical="top"/>
    </xf>
    <xf numFmtId="49" fontId="9" fillId="5" borderId="9" xfId="0" applyNumberFormat="1" applyFont="1" applyFill="1" applyBorder="1" applyAlignment="1">
      <alignment horizontal="center" vertical="top"/>
    </xf>
    <xf numFmtId="49" fontId="9" fillId="5" borderId="1" xfId="0" applyNumberFormat="1" applyFont="1" applyFill="1" applyBorder="1" applyAlignment="1">
      <alignment horizontal="center" vertical="top" wrapText="1"/>
    </xf>
    <xf numFmtId="49" fontId="9" fillId="5" borderId="1" xfId="0" applyNumberFormat="1" applyFont="1" applyFill="1" applyBorder="1" applyAlignment="1" applyProtection="1">
      <alignment horizontal="center" vertical="top" wrapText="1"/>
      <protection locked="0"/>
    </xf>
    <xf numFmtId="49" fontId="9" fillId="6" borderId="5" xfId="0" applyNumberFormat="1" applyFont="1" applyFill="1" applyBorder="1" applyAlignment="1">
      <alignment horizontal="center" vertical="top"/>
    </xf>
    <xf numFmtId="49" fontId="9" fillId="6" borderId="9" xfId="0" applyNumberFormat="1" applyFont="1" applyFill="1" applyBorder="1" applyAlignment="1">
      <alignment horizontal="center" vertical="top"/>
    </xf>
    <xf numFmtId="49" fontId="9" fillId="6" borderId="1" xfId="0" applyNumberFormat="1" applyFont="1" applyFill="1" applyBorder="1" applyAlignment="1">
      <alignment horizontal="center" vertical="top" wrapText="1"/>
    </xf>
    <xf numFmtId="49" fontId="9" fillId="6" borderId="1" xfId="0" applyNumberFormat="1" applyFont="1" applyFill="1" applyBorder="1" applyAlignment="1" applyProtection="1">
      <alignment horizontal="center" vertical="top" wrapText="1"/>
      <protection locked="0"/>
    </xf>
    <xf numFmtId="0" fontId="9" fillId="6" borderId="1" xfId="0" applyFont="1" applyFill="1" applyBorder="1" applyAlignment="1">
      <alignment horizontal="left" vertical="top" wrapText="1"/>
    </xf>
    <xf numFmtId="0" fontId="9" fillId="6" borderId="1"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2" fontId="9" fillId="3" borderId="5" xfId="14" applyNumberFormat="1" applyFont="1" applyFill="1" applyBorder="1" applyAlignment="1" applyProtection="1">
      <alignment horizontal="center" vertical="center" wrapText="1"/>
      <protection locked="0"/>
    </xf>
    <xf numFmtId="2" fontId="9" fillId="3" borderId="9" xfId="14" applyNumberFormat="1" applyFont="1" applyFill="1" applyBorder="1" applyAlignment="1" applyProtection="1">
      <alignment horizontal="center" vertical="center" wrapText="1"/>
      <protection locked="0"/>
    </xf>
    <xf numFmtId="2" fontId="9" fillId="3" borderId="5" xfId="14" applyNumberFormat="1" applyFont="1" applyFill="1" applyBorder="1" applyAlignment="1">
      <alignment horizontal="center" vertical="center" wrapText="1"/>
    </xf>
    <xf numFmtId="2" fontId="9" fillId="3" borderId="9" xfId="14" applyNumberFormat="1" applyFont="1" applyFill="1" applyBorder="1" applyAlignment="1">
      <alignment horizontal="center" vertical="center" wrapText="1"/>
    </xf>
    <xf numFmtId="2" fontId="9" fillId="0" borderId="5" xfId="14" applyNumberFormat="1" applyFont="1" applyBorder="1" applyAlignment="1" applyProtection="1">
      <alignment horizontal="center" vertical="center" wrapText="1"/>
      <protection locked="0"/>
    </xf>
    <xf numFmtId="2" fontId="9" fillId="0" borderId="9" xfId="14" applyNumberFormat="1" applyFont="1" applyBorder="1" applyAlignment="1" applyProtection="1">
      <alignment horizontal="center" vertical="center" wrapText="1"/>
      <protection locked="0"/>
    </xf>
    <xf numFmtId="165" fontId="9" fillId="6" borderId="5" xfId="14" applyNumberFormat="1" applyFont="1" applyFill="1" applyBorder="1" applyAlignment="1">
      <alignment horizontal="center" vertical="center" wrapText="1"/>
    </xf>
    <xf numFmtId="165" fontId="9" fillId="6" borderId="9" xfId="14" applyNumberFormat="1" applyFont="1" applyFill="1" applyBorder="1" applyAlignment="1">
      <alignment horizontal="center" vertical="center" wrapText="1"/>
    </xf>
    <xf numFmtId="2" fontId="9" fillId="3" borderId="1" xfId="14" applyNumberFormat="1" applyFont="1" applyFill="1" applyBorder="1" applyAlignment="1" applyProtection="1">
      <alignment horizontal="center" vertical="center" wrapText="1"/>
      <protection locked="0"/>
    </xf>
    <xf numFmtId="2" fontId="9" fillId="0" borderId="1" xfId="0" applyNumberFormat="1" applyFont="1" applyBorder="1" applyAlignment="1" applyProtection="1">
      <alignment horizontal="center" vertical="center" wrapText="1"/>
      <protection locked="0"/>
    </xf>
    <xf numFmtId="165" fontId="9" fillId="6" borderId="1" xfId="9" applyNumberFormat="1" applyFont="1" applyFill="1" applyBorder="1" applyAlignment="1">
      <alignment horizontal="center" vertical="center" wrapText="1"/>
    </xf>
    <xf numFmtId="49" fontId="9" fillId="6" borderId="5" xfId="0" applyNumberFormat="1" applyFont="1" applyFill="1" applyBorder="1" applyAlignment="1">
      <alignment horizontal="center" vertical="top" wrapText="1"/>
    </xf>
    <xf numFmtId="49" fontId="9" fillId="6" borderId="9" xfId="0" applyNumberFormat="1" applyFont="1" applyFill="1" applyBorder="1" applyAlignment="1">
      <alignment horizontal="center" vertical="top" wrapText="1"/>
    </xf>
    <xf numFmtId="49" fontId="9" fillId="6" borderId="5" xfId="0" applyNumberFormat="1" applyFont="1" applyFill="1" applyBorder="1" applyAlignment="1" applyProtection="1">
      <alignment horizontal="center" vertical="top" wrapText="1"/>
      <protection locked="0"/>
    </xf>
    <xf numFmtId="49" fontId="9" fillId="6" borderId="9" xfId="0" applyNumberFormat="1" applyFont="1" applyFill="1" applyBorder="1" applyAlignment="1" applyProtection="1">
      <alignment horizontal="center" vertical="top" wrapText="1"/>
      <protection locked="0"/>
    </xf>
    <xf numFmtId="0" fontId="9" fillId="6" borderId="5" xfId="0" applyFont="1" applyFill="1" applyBorder="1" applyAlignment="1">
      <alignment horizontal="left" vertical="top" wrapText="1"/>
    </xf>
    <xf numFmtId="0" fontId="9" fillId="6" borderId="9" xfId="0" applyFont="1" applyFill="1" applyBorder="1" applyAlignment="1">
      <alignment horizontal="left" vertical="top" wrapText="1"/>
    </xf>
    <xf numFmtId="0" fontId="9" fillId="6" borderId="5" xfId="0" applyFont="1" applyFill="1" applyBorder="1" applyAlignment="1">
      <alignment horizontal="center" vertical="center" wrapText="1"/>
    </xf>
    <xf numFmtId="0" fontId="9" fillId="6" borderId="9" xfId="0" applyFont="1" applyFill="1" applyBorder="1" applyAlignment="1">
      <alignment horizontal="center" vertical="center" wrapText="1"/>
    </xf>
    <xf numFmtId="165" fontId="9" fillId="6" borderId="5" xfId="0" applyNumberFormat="1" applyFont="1" applyFill="1" applyBorder="1" applyAlignment="1">
      <alignment horizontal="center" vertical="center" wrapText="1"/>
    </xf>
    <xf numFmtId="165" fontId="9" fillId="6" borderId="7" xfId="0" applyNumberFormat="1" applyFont="1" applyFill="1" applyBorder="1" applyAlignment="1">
      <alignment horizontal="center" vertical="center" wrapText="1"/>
    </xf>
    <xf numFmtId="165" fontId="9" fillId="6" borderId="9" xfId="0" applyNumberFormat="1" applyFont="1" applyFill="1" applyBorder="1" applyAlignment="1">
      <alignment horizontal="center" vertical="center" wrapText="1"/>
    </xf>
    <xf numFmtId="165" fontId="9" fillId="6" borderId="5" xfId="9" applyNumberFormat="1" applyFont="1" applyFill="1" applyBorder="1" applyAlignment="1">
      <alignment horizontal="center" vertical="center" wrapText="1"/>
    </xf>
    <xf numFmtId="165" fontId="9" fillId="6" borderId="9" xfId="9" applyNumberFormat="1" applyFont="1" applyFill="1" applyBorder="1" applyAlignment="1">
      <alignment horizontal="center" vertical="center" wrapText="1"/>
    </xf>
    <xf numFmtId="0" fontId="9" fillId="6" borderId="7" xfId="0" applyFont="1" applyFill="1" applyBorder="1" applyAlignment="1">
      <alignment horizontal="left" vertical="top" wrapText="1"/>
    </xf>
    <xf numFmtId="0" fontId="9" fillId="6" borderId="7" xfId="0" applyFont="1" applyFill="1" applyBorder="1" applyAlignment="1">
      <alignment horizontal="center" vertical="center" wrapText="1"/>
    </xf>
    <xf numFmtId="0" fontId="9" fillId="7" borderId="5" xfId="0" applyFont="1" applyFill="1" applyBorder="1" applyAlignment="1" applyProtection="1">
      <alignment horizontal="center" vertical="center" wrapText="1"/>
      <protection locked="0"/>
    </xf>
    <xf numFmtId="0" fontId="9" fillId="7" borderId="7" xfId="0" applyFont="1" applyFill="1" applyBorder="1" applyAlignment="1" applyProtection="1">
      <alignment horizontal="center" vertical="top" wrapText="1"/>
      <protection locked="0"/>
    </xf>
    <xf numFmtId="0" fontId="9" fillId="7" borderId="9" xfId="0" applyFont="1" applyFill="1" applyBorder="1" applyAlignment="1" applyProtection="1">
      <alignment horizontal="center" vertical="top" wrapText="1"/>
      <protection locked="0"/>
    </xf>
    <xf numFmtId="0" fontId="9"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164" fontId="9" fillId="5" borderId="2" xfId="0" applyNumberFormat="1" applyFont="1" applyFill="1" applyBorder="1" applyAlignment="1">
      <alignment horizontal="left" vertical="center" wrapText="1"/>
    </xf>
    <xf numFmtId="164" fontId="9" fillId="5" borderId="4" xfId="0" applyNumberFormat="1" applyFont="1" applyFill="1" applyBorder="1" applyAlignment="1">
      <alignment horizontal="left" vertical="center" wrapText="1"/>
    </xf>
    <xf numFmtId="164" fontId="9" fillId="5" borderId="3" xfId="0" applyNumberFormat="1" applyFont="1" applyFill="1" applyBorder="1" applyAlignment="1">
      <alignment horizontal="left" vertical="center" wrapText="1"/>
    </xf>
    <xf numFmtId="165" fontId="9" fillId="5" borderId="2" xfId="0" applyNumberFormat="1" applyFont="1" applyFill="1" applyBorder="1" applyAlignment="1">
      <alignment horizontal="center"/>
    </xf>
    <xf numFmtId="165" fontId="9" fillId="5" borderId="3" xfId="0" applyNumberFormat="1" applyFont="1" applyFill="1" applyBorder="1" applyAlignment="1">
      <alignment horizontal="center"/>
    </xf>
    <xf numFmtId="0" fontId="9" fillId="4" borderId="2"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3" xfId="0" applyFont="1" applyFill="1" applyBorder="1" applyAlignment="1">
      <alignment horizontal="left" vertical="center" wrapText="1"/>
    </xf>
    <xf numFmtId="1" fontId="9" fillId="5" borderId="2" xfId="0" applyNumberFormat="1" applyFont="1" applyFill="1" applyBorder="1" applyAlignment="1">
      <alignment horizontal="center"/>
    </xf>
    <xf numFmtId="1" fontId="9" fillId="5" borderId="3" xfId="0" applyNumberFormat="1" applyFont="1" applyFill="1" applyBorder="1" applyAlignment="1">
      <alignment horizontal="center"/>
    </xf>
    <xf numFmtId="164" fontId="4" fillId="5" borderId="6" xfId="0" applyNumberFormat="1" applyFont="1" applyFill="1" applyBorder="1" applyAlignment="1">
      <alignment horizontal="left" vertical="center" wrapText="1"/>
    </xf>
    <xf numFmtId="164" fontId="4" fillId="5" borderId="11" xfId="0" applyNumberFormat="1" applyFont="1" applyFill="1" applyBorder="1" applyAlignment="1">
      <alignment horizontal="left" vertical="center" wrapText="1"/>
    </xf>
    <xf numFmtId="164" fontId="4" fillId="5" borderId="12" xfId="0" applyNumberFormat="1" applyFont="1" applyFill="1" applyBorder="1" applyAlignment="1">
      <alignment horizontal="left" vertical="center" wrapText="1"/>
    </xf>
    <xf numFmtId="164" fontId="4" fillId="5" borderId="8" xfId="0" applyNumberFormat="1" applyFont="1" applyFill="1" applyBorder="1" applyAlignment="1">
      <alignment horizontal="left" vertical="center" wrapText="1"/>
    </xf>
    <xf numFmtId="164" fontId="4" fillId="5" borderId="0" xfId="0" applyNumberFormat="1" applyFont="1" applyFill="1" applyAlignment="1">
      <alignment horizontal="left" vertical="center" wrapText="1"/>
    </xf>
    <xf numFmtId="164" fontId="4" fillId="5" borderId="13" xfId="0" applyNumberFormat="1" applyFont="1" applyFill="1" applyBorder="1" applyAlignment="1">
      <alignment horizontal="left" vertical="center" wrapText="1"/>
    </xf>
    <xf numFmtId="164" fontId="4" fillId="5" borderId="10" xfId="0" applyNumberFormat="1" applyFont="1" applyFill="1" applyBorder="1" applyAlignment="1">
      <alignment horizontal="left" vertical="center" wrapText="1"/>
    </xf>
    <xf numFmtId="164" fontId="4" fillId="5" borderId="14" xfId="0" applyNumberFormat="1" applyFont="1" applyFill="1" applyBorder="1" applyAlignment="1">
      <alignment horizontal="left" vertical="center" wrapText="1"/>
    </xf>
    <xf numFmtId="164" fontId="4" fillId="5" borderId="15" xfId="0" applyNumberFormat="1" applyFont="1" applyFill="1" applyBorder="1" applyAlignment="1">
      <alignment horizontal="left" vertical="center" wrapText="1"/>
    </xf>
    <xf numFmtId="165" fontId="4" fillId="5" borderId="6" xfId="0" applyNumberFormat="1" applyFont="1" applyFill="1" applyBorder="1" applyAlignment="1">
      <alignment horizontal="center" vertical="center"/>
    </xf>
    <xf numFmtId="165" fontId="4" fillId="5" borderId="12" xfId="0" applyNumberFormat="1" applyFont="1" applyFill="1" applyBorder="1" applyAlignment="1">
      <alignment horizontal="center" vertical="center"/>
    </xf>
    <xf numFmtId="165" fontId="4" fillId="5" borderId="8" xfId="0" applyNumberFormat="1" applyFont="1" applyFill="1" applyBorder="1" applyAlignment="1">
      <alignment horizontal="center" vertical="center"/>
    </xf>
    <xf numFmtId="165" fontId="4" fillId="5" borderId="13" xfId="0" applyNumberFormat="1" applyFont="1" applyFill="1" applyBorder="1" applyAlignment="1">
      <alignment horizontal="center" vertical="center"/>
    </xf>
    <xf numFmtId="165" fontId="4" fillId="5" borderId="10" xfId="0" applyNumberFormat="1" applyFont="1" applyFill="1" applyBorder="1" applyAlignment="1">
      <alignment horizontal="center" vertical="center"/>
    </xf>
    <xf numFmtId="165" fontId="4" fillId="5" borderId="15" xfId="0" applyNumberFormat="1" applyFont="1" applyFill="1" applyBorder="1" applyAlignment="1">
      <alignment horizontal="center" vertical="center"/>
    </xf>
    <xf numFmtId="165" fontId="9" fillId="5" borderId="6" xfId="0" applyNumberFormat="1" applyFont="1" applyFill="1" applyBorder="1" applyAlignment="1">
      <alignment horizontal="center" vertical="center"/>
    </xf>
    <xf numFmtId="165" fontId="9" fillId="5" borderId="12" xfId="0" applyNumberFormat="1" applyFont="1" applyFill="1" applyBorder="1" applyAlignment="1">
      <alignment horizontal="center" vertical="center"/>
    </xf>
    <xf numFmtId="165" fontId="9" fillId="5" borderId="8" xfId="0" applyNumberFormat="1" applyFont="1" applyFill="1" applyBorder="1" applyAlignment="1">
      <alignment horizontal="center" vertical="center"/>
    </xf>
    <xf numFmtId="165" fontId="9" fillId="5" borderId="13" xfId="0" applyNumberFormat="1" applyFont="1" applyFill="1" applyBorder="1" applyAlignment="1">
      <alignment horizontal="center" vertical="center"/>
    </xf>
    <xf numFmtId="165" fontId="9" fillId="5" borderId="10" xfId="0" applyNumberFormat="1" applyFont="1" applyFill="1" applyBorder="1" applyAlignment="1">
      <alignment horizontal="center" vertical="center"/>
    </xf>
    <xf numFmtId="165" fontId="9" fillId="5" borderId="15"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9" fillId="6" borderId="2"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6" borderId="3" xfId="0" applyFont="1" applyFill="1" applyBorder="1" applyAlignment="1">
      <alignment horizontal="left" vertical="center" wrapText="1"/>
    </xf>
    <xf numFmtId="165" fontId="9" fillId="6" borderId="2" xfId="0" applyNumberFormat="1" applyFont="1" applyFill="1" applyBorder="1" applyAlignment="1">
      <alignment horizontal="center" vertical="center"/>
    </xf>
    <xf numFmtId="165" fontId="9" fillId="6" borderId="3" xfId="0" applyNumberFormat="1" applyFont="1" applyFill="1" applyBorder="1" applyAlignment="1">
      <alignment horizontal="center" vertical="center"/>
    </xf>
    <xf numFmtId="0" fontId="4" fillId="9" borderId="2" xfId="0" applyFont="1" applyFill="1" applyBorder="1" applyAlignment="1">
      <alignment horizontal="left" vertical="center" wrapText="1"/>
    </xf>
    <xf numFmtId="0" fontId="4" fillId="9" borderId="4" xfId="0" applyFont="1" applyFill="1" applyBorder="1" applyAlignment="1">
      <alignment horizontal="left" vertical="center" wrapText="1"/>
    </xf>
    <xf numFmtId="0" fontId="4" fillId="9" borderId="3" xfId="0" applyFont="1" applyFill="1" applyBorder="1" applyAlignment="1">
      <alignment horizontal="left" vertical="center" wrapText="1"/>
    </xf>
    <xf numFmtId="2" fontId="14" fillId="10" borderId="1" xfId="11" applyNumberFormat="1" applyFont="1" applyFill="1" applyBorder="1" applyAlignment="1">
      <alignment horizontal="center" vertical="center"/>
    </xf>
    <xf numFmtId="2" fontId="8" fillId="0" borderId="0" xfId="0" applyNumberFormat="1" applyFont="1" applyAlignment="1">
      <alignment horizontal="center"/>
    </xf>
    <xf numFmtId="1" fontId="9" fillId="6" borderId="2" xfId="0" applyNumberFormat="1" applyFont="1" applyFill="1" applyBorder="1" applyAlignment="1">
      <alignment horizontal="center" vertical="center"/>
    </xf>
    <xf numFmtId="1" fontId="9" fillId="6" borderId="3" xfId="0" applyNumberFormat="1" applyFont="1" applyFill="1" applyBorder="1" applyAlignment="1">
      <alignment horizontal="center" vertical="center"/>
    </xf>
    <xf numFmtId="0" fontId="4" fillId="6" borderId="2"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3" xfId="0" applyFont="1" applyFill="1" applyBorder="1" applyAlignment="1">
      <alignment horizontal="left" vertical="center" wrapText="1"/>
    </xf>
    <xf numFmtId="165" fontId="4" fillId="6" borderId="2" xfId="0" applyNumberFormat="1" applyFont="1" applyFill="1" applyBorder="1" applyAlignment="1">
      <alignment horizontal="center"/>
    </xf>
    <xf numFmtId="165" fontId="4" fillId="6" borderId="3" xfId="0" applyNumberFormat="1" applyFont="1" applyFill="1" applyBorder="1" applyAlignment="1">
      <alignment horizontal="center"/>
    </xf>
    <xf numFmtId="49" fontId="9" fillId="4" borderId="2" xfId="0" applyNumberFormat="1" applyFont="1" applyFill="1" applyBorder="1" applyAlignment="1">
      <alignment horizontal="left" vertical="center" wrapText="1"/>
    </xf>
    <xf numFmtId="49" fontId="9" fillId="4" borderId="4" xfId="0" applyNumberFormat="1" applyFont="1" applyFill="1" applyBorder="1" applyAlignment="1">
      <alignment horizontal="left" vertical="center" wrapText="1"/>
    </xf>
    <xf numFmtId="49" fontId="9" fillId="4" borderId="3" xfId="0" applyNumberFormat="1" applyFont="1" applyFill="1" applyBorder="1" applyAlignment="1">
      <alignment horizontal="left" vertical="center" wrapText="1"/>
    </xf>
    <xf numFmtId="169" fontId="4" fillId="9" borderId="2" xfId="0" applyNumberFormat="1" applyFont="1" applyFill="1" applyBorder="1" applyAlignment="1">
      <alignment horizontal="center" vertical="center"/>
    </xf>
    <xf numFmtId="169" fontId="4" fillId="9" borderId="4" xfId="0" applyNumberFormat="1" applyFont="1" applyFill="1" applyBorder="1" applyAlignment="1">
      <alignment horizontal="center" vertical="center"/>
    </xf>
    <xf numFmtId="169" fontId="4" fillId="9" borderId="3" xfId="0" applyNumberFormat="1" applyFont="1" applyFill="1" applyBorder="1" applyAlignment="1">
      <alignment horizontal="center" vertical="center"/>
    </xf>
  </cellXfs>
  <cellStyles count="15">
    <cellStyle name="xl25" xfId="1"/>
    <cellStyle name="xl26" xfId="2"/>
    <cellStyle name="xl31" xfId="3"/>
    <cellStyle name="xl33" xfId="4"/>
    <cellStyle name="xl38" xfId="5"/>
    <cellStyle name="xl40" xfId="6"/>
    <cellStyle name="xl61" xfId="7"/>
    <cellStyle name="xl64" xfId="8"/>
    <cellStyle name="Обычный" xfId="0" builtinId="0"/>
    <cellStyle name="Обычный 2" xfId="9"/>
    <cellStyle name="Обычный 2 2" xfId="10"/>
    <cellStyle name="Обычный 3" xfId="11"/>
    <cellStyle name="Обычный 4" xfId="12"/>
    <cellStyle name="Обычный 5" xfId="13"/>
    <cellStyle name="Финансовый 2" xfId="14"/>
  </cellStyles>
  <dxfs count="30">
    <dxf>
      <font>
        <color theme="0"/>
      </font>
    </dxf>
    <dxf>
      <font>
        <color theme="0"/>
      </font>
    </dxf>
    <dxf>
      <font>
        <color theme="4" tint="0.79998168889431442"/>
      </font>
    </dxf>
    <dxf>
      <font>
        <color theme="9" tint="0.79998168889431442"/>
      </font>
    </dxf>
    <dxf>
      <font>
        <color theme="9" tint="0.79998168889431442"/>
      </font>
    </dxf>
    <dxf>
      <font>
        <color theme="9" tint="0.79998168889431442"/>
      </font>
    </dxf>
    <dxf>
      <font>
        <color theme="9" tint="0.79998168889431442"/>
      </font>
    </dxf>
    <dxf>
      <font>
        <color theme="8" tint="0.79998168889431442"/>
      </font>
    </dxf>
    <dxf>
      <font>
        <color theme="9" tint="0.79998168889431442"/>
      </font>
    </dxf>
    <dxf>
      <font>
        <color theme="9" tint="0.79998168889431442"/>
      </font>
    </dxf>
    <dxf>
      <font>
        <color theme="6" tint="0.79998168889431442"/>
      </font>
    </dxf>
    <dxf>
      <font>
        <color theme="9" tint="0.79998168889431442"/>
      </font>
    </dxf>
    <dxf>
      <font>
        <color theme="9" tint="0.79998168889431442"/>
      </font>
    </dxf>
    <dxf>
      <font>
        <color theme="9" tint="0.79998168889431442"/>
      </font>
    </dxf>
    <dxf>
      <font>
        <color theme="9" tint="0.79998168889431442"/>
      </font>
    </dxf>
    <dxf>
      <font>
        <color theme="6" tint="0.79998168889431442"/>
      </font>
    </dxf>
    <dxf>
      <font>
        <color theme="6" tint="0.7999816888943144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9" tint="0.79998168889431442"/>
      </font>
    </dxf>
    <dxf>
      <font>
        <color theme="6" tint="0.79998168889431442"/>
      </font>
    </dxf>
    <dxf>
      <font>
        <color theme="6"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2"/>
  <sheetViews>
    <sheetView zoomScale="85" workbookViewId="0">
      <pane ySplit="4" topLeftCell="A5" activePane="bottomLeft" state="frozen"/>
      <selection activeCell="E11" sqref="E11:F11"/>
      <selection pane="bottomLeft" sqref="A1:F1"/>
    </sheetView>
  </sheetViews>
  <sheetFormatPr defaultRowHeight="14.25" x14ac:dyDescent="0.2"/>
  <cols>
    <col min="1" max="1" width="9.140625" style="1"/>
    <col min="2" max="2" width="19.5703125" style="1" customWidth="1"/>
    <col min="3" max="3" width="14.5703125" style="1" customWidth="1"/>
    <col min="4" max="4" width="14.7109375" style="1" customWidth="1"/>
    <col min="5" max="5" width="30.42578125" style="1" customWidth="1"/>
    <col min="6" max="6" width="34.85546875" style="1" customWidth="1"/>
    <col min="7" max="16384" width="9.140625" style="1"/>
  </cols>
  <sheetData>
    <row r="1" spans="1:8" ht="28.5" customHeight="1" x14ac:dyDescent="0.2">
      <c r="A1" s="134" t="s">
        <v>0</v>
      </c>
      <c r="B1" s="134"/>
      <c r="C1" s="134"/>
      <c r="D1" s="134"/>
      <c r="E1" s="134"/>
      <c r="F1" s="134"/>
    </row>
    <row r="2" spans="1:8" ht="15.75" x14ac:dyDescent="0.25">
      <c r="A2" s="2"/>
      <c r="B2" s="135"/>
      <c r="C2" s="135"/>
      <c r="D2" s="2"/>
      <c r="E2" s="2"/>
      <c r="F2" s="2"/>
    </row>
    <row r="3" spans="1:8" ht="15" customHeight="1" x14ac:dyDescent="0.2">
      <c r="A3" s="3" t="s">
        <v>1</v>
      </c>
      <c r="B3" s="3" t="s">
        <v>2</v>
      </c>
      <c r="C3" s="3" t="s">
        <v>3</v>
      </c>
      <c r="D3" s="3" t="s">
        <v>4</v>
      </c>
      <c r="E3" s="136" t="s">
        <v>5</v>
      </c>
      <c r="F3" s="136"/>
      <c r="G3" s="4"/>
      <c r="H3" s="4"/>
    </row>
    <row r="4" spans="1:8" ht="15.75" x14ac:dyDescent="0.2">
      <c r="A4" s="3">
        <v>1</v>
      </c>
      <c r="B4" s="3">
        <v>2</v>
      </c>
      <c r="C4" s="3">
        <v>3</v>
      </c>
      <c r="D4" s="3">
        <v>4</v>
      </c>
      <c r="E4" s="136">
        <v>5</v>
      </c>
      <c r="F4" s="136"/>
      <c r="G4" s="4"/>
      <c r="H4" s="4"/>
    </row>
    <row r="5" spans="1:8" ht="61.5" customHeight="1" x14ac:dyDescent="0.2">
      <c r="A5" s="3">
        <v>1</v>
      </c>
      <c r="B5" s="5" t="s">
        <v>6</v>
      </c>
      <c r="C5" s="6">
        <v>43810</v>
      </c>
      <c r="D5" s="3">
        <v>2438</v>
      </c>
      <c r="E5" s="137" t="s">
        <v>7</v>
      </c>
      <c r="F5" s="137"/>
      <c r="G5" s="4"/>
      <c r="H5" s="4"/>
    </row>
    <row r="6" spans="1:8" ht="195" customHeight="1" x14ac:dyDescent="0.2">
      <c r="A6" s="3">
        <v>2</v>
      </c>
      <c r="B6" s="5" t="s">
        <v>6</v>
      </c>
      <c r="C6" s="6">
        <v>43931</v>
      </c>
      <c r="D6" s="3">
        <v>539</v>
      </c>
      <c r="E6" s="137" t="s">
        <v>8</v>
      </c>
      <c r="F6" s="137"/>
      <c r="G6" s="4"/>
      <c r="H6" s="4"/>
    </row>
    <row r="7" spans="1:8" ht="280.5" customHeight="1" x14ac:dyDescent="0.2">
      <c r="A7" s="3">
        <v>3</v>
      </c>
      <c r="B7" s="5" t="s">
        <v>6</v>
      </c>
      <c r="C7" s="6">
        <v>44193</v>
      </c>
      <c r="D7" s="3">
        <v>2041</v>
      </c>
      <c r="E7" s="138" t="s">
        <v>9</v>
      </c>
      <c r="F7" s="139"/>
      <c r="G7" s="4"/>
      <c r="H7" s="4"/>
    </row>
    <row r="8" spans="1:8" ht="197.25" customHeight="1" x14ac:dyDescent="0.2">
      <c r="A8" s="3">
        <v>4</v>
      </c>
      <c r="B8" s="5" t="s">
        <v>6</v>
      </c>
      <c r="C8" s="6">
        <v>44287</v>
      </c>
      <c r="D8" s="3">
        <v>500</v>
      </c>
      <c r="E8" s="137" t="s">
        <v>8</v>
      </c>
      <c r="F8" s="137"/>
      <c r="G8" s="4"/>
      <c r="H8" s="4"/>
    </row>
    <row r="9" spans="1:8" ht="185.25" customHeight="1" x14ac:dyDescent="0.2">
      <c r="A9" s="3">
        <v>5</v>
      </c>
      <c r="B9" s="5" t="s">
        <v>6</v>
      </c>
      <c r="C9" s="6">
        <v>44651</v>
      </c>
      <c r="D9" s="3">
        <v>596</v>
      </c>
      <c r="E9" s="137" t="s">
        <v>8</v>
      </c>
      <c r="F9" s="137"/>
      <c r="G9" s="4"/>
      <c r="H9" s="4"/>
    </row>
    <row r="10" spans="1:8" ht="195.75" customHeight="1" x14ac:dyDescent="0.2">
      <c r="A10" s="7">
        <v>6</v>
      </c>
      <c r="B10" s="5" t="s">
        <v>6</v>
      </c>
      <c r="C10" s="8">
        <v>44907</v>
      </c>
      <c r="D10" s="7">
        <v>2425</v>
      </c>
      <c r="E10" s="137" t="s">
        <v>8</v>
      </c>
      <c r="F10" s="137"/>
      <c r="G10" s="4"/>
      <c r="H10" s="4"/>
    </row>
    <row r="11" spans="1:8" ht="225.75" customHeight="1" x14ac:dyDescent="0.2">
      <c r="A11" s="3">
        <v>7</v>
      </c>
      <c r="B11" s="5" t="s">
        <v>6</v>
      </c>
      <c r="C11" s="6">
        <v>45014</v>
      </c>
      <c r="D11" s="3">
        <v>421</v>
      </c>
      <c r="E11" s="138" t="s">
        <v>8</v>
      </c>
      <c r="F11" s="139"/>
      <c r="G11" s="4"/>
      <c r="H11" s="4"/>
    </row>
    <row r="12" spans="1:8" ht="18.75" customHeight="1" x14ac:dyDescent="0.2">
      <c r="A12" s="9"/>
      <c r="B12" s="9"/>
      <c r="C12" s="10"/>
      <c r="D12" s="10"/>
      <c r="E12" s="10"/>
      <c r="F12" s="11"/>
      <c r="G12" s="11"/>
      <c r="H12" s="11"/>
    </row>
  </sheetData>
  <sheetProtection formatColumns="0" formatRows="0"/>
  <mergeCells count="11">
    <mergeCell ref="E11:F11"/>
    <mergeCell ref="E6:F6"/>
    <mergeCell ref="E7:F7"/>
    <mergeCell ref="E8:F8"/>
    <mergeCell ref="E9:F9"/>
    <mergeCell ref="E10:F10"/>
    <mergeCell ref="A1:F1"/>
    <mergeCell ref="B2:C2"/>
    <mergeCell ref="E3:F3"/>
    <mergeCell ref="E4:F4"/>
    <mergeCell ref="E5:F5"/>
  </mergeCells>
  <pageMargins left="0.70866141732283461" right="0.70866141732283461" top="0.74803149606299213" bottom="0.74803149606299213" header="0.31496062992125984" footer="0.31496062992125984"/>
  <pageSetup paperSize="9" scale="70"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97"/>
  <sheetViews>
    <sheetView tabSelected="1" zoomScale="70" workbookViewId="0">
      <pane ySplit="1" topLeftCell="A2" activePane="bottomLeft" state="frozen"/>
      <selection activeCell="V9" sqref="V9"/>
      <selection pane="bottomLeft" activeCell="N30" sqref="N30"/>
    </sheetView>
  </sheetViews>
  <sheetFormatPr defaultRowHeight="15.75" x14ac:dyDescent="0.25"/>
  <cols>
    <col min="1" max="1" width="9" style="13" customWidth="1"/>
    <col min="2" max="2" width="6.5703125" style="13" customWidth="1"/>
    <col min="3" max="3" width="19.42578125" style="13" customWidth="1"/>
    <col min="4" max="4" width="62.5703125" style="14" bestFit="1" customWidth="1"/>
    <col min="5" max="5" width="16" style="15" customWidth="1"/>
    <col min="6" max="6" width="11" style="15" customWidth="1"/>
    <col min="7" max="10" width="15.140625" style="16" customWidth="1"/>
    <col min="11" max="11" width="15.5703125" style="17" customWidth="1"/>
    <col min="12" max="12" width="20.140625" style="15" customWidth="1"/>
    <col min="13" max="13" width="17.5703125" style="15" customWidth="1"/>
    <col min="14" max="14" width="34.7109375" style="14" customWidth="1"/>
    <col min="15" max="15" width="17.85546875" style="15" bestFit="1" customWidth="1"/>
    <col min="16" max="16" width="15" style="15" bestFit="1" customWidth="1"/>
    <col min="17" max="17" width="16.5703125" style="15" customWidth="1"/>
    <col min="18" max="18" width="14.7109375" style="15" customWidth="1"/>
    <col min="19" max="19" width="15.5703125" style="15" customWidth="1"/>
    <col min="20" max="20" width="18.140625" style="18" customWidth="1"/>
    <col min="21" max="21" width="16.85546875" style="15" customWidth="1"/>
    <col min="22" max="22" width="44" style="15" customWidth="1"/>
    <col min="23" max="16384" width="9.140625" style="12"/>
  </cols>
  <sheetData>
    <row r="1" spans="1:22" ht="48" customHeight="1" x14ac:dyDescent="0.25">
      <c r="A1" s="140" t="s">
        <v>10</v>
      </c>
      <c r="B1" s="140"/>
      <c r="C1" s="140"/>
      <c r="D1" s="140"/>
      <c r="E1" s="140"/>
      <c r="F1" s="140"/>
      <c r="G1" s="141"/>
      <c r="H1" s="141"/>
      <c r="I1" s="142"/>
      <c r="J1" s="142"/>
      <c r="K1" s="142"/>
      <c r="L1" s="140"/>
      <c r="M1" s="140"/>
      <c r="N1" s="140"/>
      <c r="O1" s="140"/>
      <c r="P1" s="140"/>
      <c r="Q1" s="140"/>
      <c r="R1" s="140"/>
      <c r="S1" s="140"/>
      <c r="T1" s="140"/>
      <c r="U1" s="140"/>
      <c r="V1" s="140"/>
    </row>
    <row r="2" spans="1:22" ht="56.25" customHeight="1" x14ac:dyDescent="0.25">
      <c r="A2" s="143" t="s">
        <v>11</v>
      </c>
      <c r="B2" s="144"/>
      <c r="C2" s="145"/>
      <c r="D2" s="146" t="s">
        <v>12</v>
      </c>
      <c r="E2" s="149" t="s">
        <v>13</v>
      </c>
      <c r="F2" s="152" t="s">
        <v>14</v>
      </c>
      <c r="G2" s="155" t="s">
        <v>15</v>
      </c>
      <c r="H2" s="156"/>
      <c r="I2" s="157"/>
      <c r="J2" s="157"/>
      <c r="K2" s="158"/>
      <c r="L2" s="149" t="s">
        <v>16</v>
      </c>
      <c r="M2" s="161" t="s">
        <v>17</v>
      </c>
      <c r="N2" s="162" t="s">
        <v>18</v>
      </c>
      <c r="O2" s="163"/>
      <c r="P2" s="163"/>
      <c r="Q2" s="163"/>
      <c r="R2" s="163"/>
      <c r="S2" s="163"/>
      <c r="T2" s="163"/>
      <c r="U2" s="164"/>
      <c r="V2" s="149" t="s">
        <v>19</v>
      </c>
    </row>
    <row r="3" spans="1:22" ht="122.25" customHeight="1" x14ac:dyDescent="0.25">
      <c r="A3" s="146" t="s">
        <v>20</v>
      </c>
      <c r="B3" s="146" t="s">
        <v>21</v>
      </c>
      <c r="C3" s="146" t="s">
        <v>22</v>
      </c>
      <c r="D3" s="147"/>
      <c r="E3" s="150"/>
      <c r="F3" s="153"/>
      <c r="G3" s="166" t="s">
        <v>23</v>
      </c>
      <c r="H3" s="155" t="s">
        <v>24</v>
      </c>
      <c r="I3" s="168"/>
      <c r="J3" s="22" t="s">
        <v>25</v>
      </c>
      <c r="K3" s="169" t="s">
        <v>26</v>
      </c>
      <c r="L3" s="159"/>
      <c r="M3" s="161"/>
      <c r="N3" s="171" t="s">
        <v>27</v>
      </c>
      <c r="O3" s="149" t="s">
        <v>28</v>
      </c>
      <c r="P3" s="149" t="s">
        <v>29</v>
      </c>
      <c r="Q3" s="149" t="s">
        <v>30</v>
      </c>
      <c r="R3" s="162" t="s">
        <v>31</v>
      </c>
      <c r="S3" s="173"/>
      <c r="T3" s="162" t="s">
        <v>32</v>
      </c>
      <c r="U3" s="173"/>
      <c r="V3" s="150"/>
    </row>
    <row r="4" spans="1:22" ht="138" customHeight="1" x14ac:dyDescent="0.25">
      <c r="A4" s="165"/>
      <c r="B4" s="165"/>
      <c r="C4" s="165"/>
      <c r="D4" s="148"/>
      <c r="E4" s="151"/>
      <c r="F4" s="154"/>
      <c r="G4" s="167"/>
      <c r="H4" s="24" t="s">
        <v>33</v>
      </c>
      <c r="I4" s="25" t="s">
        <v>34</v>
      </c>
      <c r="J4" s="25"/>
      <c r="K4" s="170"/>
      <c r="L4" s="160"/>
      <c r="M4" s="161"/>
      <c r="N4" s="172"/>
      <c r="O4" s="160"/>
      <c r="P4" s="160"/>
      <c r="Q4" s="160"/>
      <c r="R4" s="21" t="s">
        <v>35</v>
      </c>
      <c r="S4" s="21" t="s">
        <v>36</v>
      </c>
      <c r="T4" s="26" t="s">
        <v>35</v>
      </c>
      <c r="U4" s="26" t="s">
        <v>36</v>
      </c>
      <c r="V4" s="151"/>
    </row>
    <row r="5" spans="1:22" x14ac:dyDescent="0.25">
      <c r="A5" s="27">
        <v>1</v>
      </c>
      <c r="B5" s="27">
        <v>2</v>
      </c>
      <c r="C5" s="27">
        <v>3</v>
      </c>
      <c r="D5" s="28">
        <v>4</v>
      </c>
      <c r="E5" s="21">
        <v>5</v>
      </c>
      <c r="F5" s="21">
        <v>6</v>
      </c>
      <c r="G5" s="29">
        <v>7</v>
      </c>
      <c r="H5" s="29">
        <v>8</v>
      </c>
      <c r="I5" s="29">
        <v>9</v>
      </c>
      <c r="J5" s="29">
        <v>10</v>
      </c>
      <c r="K5" s="29">
        <v>11</v>
      </c>
      <c r="L5" s="21">
        <v>12</v>
      </c>
      <c r="M5" s="20">
        <v>13</v>
      </c>
      <c r="N5" s="28">
        <v>14</v>
      </c>
      <c r="O5" s="21">
        <v>15</v>
      </c>
      <c r="P5" s="21">
        <v>16</v>
      </c>
      <c r="Q5" s="21">
        <v>17</v>
      </c>
      <c r="R5" s="21">
        <v>18</v>
      </c>
      <c r="S5" s="21">
        <v>19</v>
      </c>
      <c r="T5" s="21">
        <v>20</v>
      </c>
      <c r="U5" s="21">
        <v>21</v>
      </c>
      <c r="V5" s="23">
        <v>22</v>
      </c>
    </row>
    <row r="6" spans="1:22" ht="81" customHeight="1" x14ac:dyDescent="0.25">
      <c r="A6" s="174"/>
      <c r="B6" s="174"/>
      <c r="C6" s="174"/>
      <c r="D6" s="175" t="s">
        <v>37</v>
      </c>
      <c r="E6" s="175"/>
      <c r="F6" s="175"/>
      <c r="G6" s="176"/>
      <c r="H6" s="176"/>
      <c r="I6" s="177"/>
      <c r="J6" s="177"/>
      <c r="K6" s="177"/>
      <c r="L6" s="175"/>
      <c r="M6" s="175"/>
      <c r="N6" s="33" t="s">
        <v>38</v>
      </c>
      <c r="O6" s="31" t="s">
        <v>39</v>
      </c>
      <c r="P6" s="34">
        <v>16</v>
      </c>
      <c r="Q6" s="35">
        <v>17</v>
      </c>
      <c r="R6" s="36">
        <f t="shared" ref="R6:R9" si="0">IF((Q6/P6)&lt;1,Q6/P6,1)</f>
        <v>1</v>
      </c>
      <c r="S6" s="37" t="s">
        <v>40</v>
      </c>
      <c r="T6" s="38" t="s">
        <v>40</v>
      </c>
      <c r="U6" s="38" t="s">
        <v>40</v>
      </c>
      <c r="V6" s="39" t="s">
        <v>41</v>
      </c>
    </row>
    <row r="7" spans="1:22" ht="409.5" customHeight="1" x14ac:dyDescent="0.25">
      <c r="A7" s="174"/>
      <c r="B7" s="174"/>
      <c r="C7" s="174"/>
      <c r="D7" s="175"/>
      <c r="E7" s="175"/>
      <c r="F7" s="175"/>
      <c r="G7" s="176"/>
      <c r="H7" s="176"/>
      <c r="I7" s="177"/>
      <c r="J7" s="177"/>
      <c r="K7" s="177"/>
      <c r="L7" s="175"/>
      <c r="M7" s="175"/>
      <c r="N7" s="33" t="s">
        <v>42</v>
      </c>
      <c r="O7" s="31" t="s">
        <v>39</v>
      </c>
      <c r="P7" s="31">
        <v>92.63</v>
      </c>
      <c r="Q7" s="35">
        <v>92.79</v>
      </c>
      <c r="R7" s="36">
        <f t="shared" si="0"/>
        <v>1</v>
      </c>
      <c r="S7" s="38" t="s">
        <v>40</v>
      </c>
      <c r="T7" s="38" t="s">
        <v>40</v>
      </c>
      <c r="U7" s="38" t="s">
        <v>40</v>
      </c>
      <c r="V7" s="39" t="s">
        <v>41</v>
      </c>
    </row>
    <row r="8" spans="1:22" ht="393.75" x14ac:dyDescent="0.25">
      <c r="A8" s="174"/>
      <c r="B8" s="174"/>
      <c r="C8" s="174"/>
      <c r="D8" s="175"/>
      <c r="E8" s="175"/>
      <c r="F8" s="175"/>
      <c r="G8" s="176"/>
      <c r="H8" s="176"/>
      <c r="I8" s="177"/>
      <c r="J8" s="177"/>
      <c r="K8" s="177"/>
      <c r="L8" s="175"/>
      <c r="M8" s="175"/>
      <c r="N8" s="33" t="s">
        <v>43</v>
      </c>
      <c r="O8" s="31" t="s">
        <v>39</v>
      </c>
      <c r="P8" s="31">
        <v>84</v>
      </c>
      <c r="Q8" s="35">
        <v>79.545000000000002</v>
      </c>
      <c r="R8" s="36">
        <f t="shared" si="0"/>
        <v>0.9469642857142857</v>
      </c>
      <c r="S8" s="38" t="s">
        <v>40</v>
      </c>
      <c r="T8" s="38" t="s">
        <v>40</v>
      </c>
      <c r="U8" s="38" t="s">
        <v>40</v>
      </c>
      <c r="V8" s="39" t="s">
        <v>44</v>
      </c>
    </row>
    <row r="9" spans="1:22" ht="123" customHeight="1" x14ac:dyDescent="0.25">
      <c r="A9" s="174"/>
      <c r="B9" s="174"/>
      <c r="C9" s="174"/>
      <c r="D9" s="175"/>
      <c r="E9" s="175"/>
      <c r="F9" s="175"/>
      <c r="G9" s="176"/>
      <c r="H9" s="176"/>
      <c r="I9" s="177"/>
      <c r="J9" s="177"/>
      <c r="K9" s="177"/>
      <c r="L9" s="175"/>
      <c r="M9" s="175"/>
      <c r="N9" s="40" t="s">
        <v>45</v>
      </c>
      <c r="O9" s="41" t="s">
        <v>39</v>
      </c>
      <c r="P9" s="41">
        <v>0.97299999999999998</v>
      </c>
      <c r="Q9" s="42">
        <v>3.14</v>
      </c>
      <c r="R9" s="36">
        <f t="shared" si="0"/>
        <v>1</v>
      </c>
      <c r="S9" s="43" t="s">
        <v>40</v>
      </c>
      <c r="T9" s="43" t="s">
        <v>40</v>
      </c>
      <c r="U9" s="43" t="s">
        <v>40</v>
      </c>
      <c r="V9" s="39" t="s">
        <v>41</v>
      </c>
    </row>
    <row r="10" spans="1:22" ht="110.25" customHeight="1" x14ac:dyDescent="0.25">
      <c r="A10" s="178"/>
      <c r="B10" s="179"/>
      <c r="C10" s="180"/>
      <c r="D10" s="187" t="s">
        <v>46</v>
      </c>
      <c r="E10" s="188"/>
      <c r="F10" s="188"/>
      <c r="G10" s="189"/>
      <c r="H10" s="189"/>
      <c r="I10" s="190"/>
      <c r="J10" s="190"/>
      <c r="K10" s="190"/>
      <c r="L10" s="188"/>
      <c r="M10" s="191"/>
      <c r="N10" s="33" t="s">
        <v>47</v>
      </c>
      <c r="O10" s="31" t="s">
        <v>48</v>
      </c>
      <c r="P10" s="31">
        <v>0.15679999999999999</v>
      </c>
      <c r="Q10" s="44">
        <v>0.14499999999999999</v>
      </c>
      <c r="R10" s="38" t="s">
        <v>40</v>
      </c>
      <c r="S10" s="45">
        <f t="shared" ref="S10:S23" si="1">IF((P10/Q10)&lt;1,P10/Q10,1)</f>
        <v>1</v>
      </c>
      <c r="T10" s="38" t="s">
        <v>40</v>
      </c>
      <c r="U10" s="38" t="s">
        <v>40</v>
      </c>
      <c r="V10" s="39" t="s">
        <v>41</v>
      </c>
    </row>
    <row r="11" spans="1:22" ht="92.25" customHeight="1" x14ac:dyDescent="0.25">
      <c r="A11" s="181"/>
      <c r="B11" s="182"/>
      <c r="C11" s="183"/>
      <c r="D11" s="192"/>
      <c r="E11" s="193"/>
      <c r="F11" s="193"/>
      <c r="G11" s="194"/>
      <c r="H11" s="194"/>
      <c r="I11" s="195"/>
      <c r="J11" s="195"/>
      <c r="K11" s="195"/>
      <c r="L11" s="193"/>
      <c r="M11" s="196"/>
      <c r="N11" s="33" t="s">
        <v>49</v>
      </c>
      <c r="O11" s="31" t="s">
        <v>50</v>
      </c>
      <c r="P11" s="31">
        <v>58.87</v>
      </c>
      <c r="Q11" s="35">
        <v>38.072000000000003</v>
      </c>
      <c r="R11" s="38" t="s">
        <v>40</v>
      </c>
      <c r="S11" s="45">
        <f t="shared" si="1"/>
        <v>1</v>
      </c>
      <c r="T11" s="38" t="s">
        <v>40</v>
      </c>
      <c r="U11" s="38" t="s">
        <v>40</v>
      </c>
      <c r="V11" s="39" t="s">
        <v>41</v>
      </c>
    </row>
    <row r="12" spans="1:22" ht="83.25" customHeight="1" x14ac:dyDescent="0.25">
      <c r="A12" s="181"/>
      <c r="B12" s="182"/>
      <c r="C12" s="183"/>
      <c r="D12" s="192"/>
      <c r="E12" s="193"/>
      <c r="F12" s="193"/>
      <c r="G12" s="194"/>
      <c r="H12" s="194"/>
      <c r="I12" s="195"/>
      <c r="J12" s="195"/>
      <c r="K12" s="195"/>
      <c r="L12" s="193"/>
      <c r="M12" s="196"/>
      <c r="N12" s="33" t="s">
        <v>51</v>
      </c>
      <c r="O12" s="31" t="s">
        <v>50</v>
      </c>
      <c r="P12" s="31">
        <v>31.21</v>
      </c>
      <c r="Q12" s="46">
        <v>14.225</v>
      </c>
      <c r="R12" s="38" t="s">
        <v>40</v>
      </c>
      <c r="S12" s="45">
        <f t="shared" si="1"/>
        <v>1</v>
      </c>
      <c r="T12" s="38" t="s">
        <v>40</v>
      </c>
      <c r="U12" s="38" t="s">
        <v>40</v>
      </c>
      <c r="V12" s="39" t="s">
        <v>41</v>
      </c>
    </row>
    <row r="13" spans="1:22" ht="96" customHeight="1" x14ac:dyDescent="0.25">
      <c r="A13" s="181"/>
      <c r="B13" s="182"/>
      <c r="C13" s="183"/>
      <c r="D13" s="192"/>
      <c r="E13" s="193"/>
      <c r="F13" s="193"/>
      <c r="G13" s="194"/>
      <c r="H13" s="194"/>
      <c r="I13" s="195"/>
      <c r="J13" s="195"/>
      <c r="K13" s="195"/>
      <c r="L13" s="193"/>
      <c r="M13" s="196"/>
      <c r="N13" s="33" t="s">
        <v>52</v>
      </c>
      <c r="O13" s="31" t="s">
        <v>53</v>
      </c>
      <c r="P13" s="31">
        <v>35.54</v>
      </c>
      <c r="Q13" s="35">
        <v>32.42</v>
      </c>
      <c r="R13" s="38" t="s">
        <v>40</v>
      </c>
      <c r="S13" s="45">
        <f t="shared" si="1"/>
        <v>1</v>
      </c>
      <c r="T13" s="38" t="s">
        <v>40</v>
      </c>
      <c r="U13" s="38" t="s">
        <v>40</v>
      </c>
      <c r="V13" s="39" t="s">
        <v>41</v>
      </c>
    </row>
    <row r="14" spans="1:22" ht="153" customHeight="1" x14ac:dyDescent="0.25">
      <c r="A14" s="184"/>
      <c r="B14" s="185"/>
      <c r="C14" s="186"/>
      <c r="D14" s="197"/>
      <c r="E14" s="198"/>
      <c r="F14" s="198"/>
      <c r="G14" s="199"/>
      <c r="H14" s="199"/>
      <c r="I14" s="200"/>
      <c r="J14" s="200"/>
      <c r="K14" s="200"/>
      <c r="L14" s="198"/>
      <c r="M14" s="201"/>
      <c r="N14" s="33" t="s">
        <v>54</v>
      </c>
      <c r="O14" s="31" t="s">
        <v>39</v>
      </c>
      <c r="P14" s="31">
        <v>8.6</v>
      </c>
      <c r="Q14" s="35">
        <v>24.2</v>
      </c>
      <c r="R14" s="38" t="s">
        <v>40</v>
      </c>
      <c r="S14" s="45">
        <f t="shared" si="1"/>
        <v>0.35537190082644626</v>
      </c>
      <c r="T14" s="38" t="s">
        <v>40</v>
      </c>
      <c r="U14" s="38" t="s">
        <v>40</v>
      </c>
      <c r="V14" s="47" t="s">
        <v>55</v>
      </c>
    </row>
    <row r="15" spans="1:22" ht="33" customHeight="1" x14ac:dyDescent="0.25">
      <c r="A15" s="48" t="s">
        <v>56</v>
      </c>
      <c r="B15" s="49">
        <v>0</v>
      </c>
      <c r="C15" s="50" t="s">
        <v>57</v>
      </c>
      <c r="D15" s="202" t="s">
        <v>58</v>
      </c>
      <c r="E15" s="202"/>
      <c r="F15" s="202"/>
      <c r="G15" s="176"/>
      <c r="H15" s="176"/>
      <c r="I15" s="177"/>
      <c r="J15" s="177"/>
      <c r="K15" s="177"/>
      <c r="L15" s="202"/>
      <c r="M15" s="202"/>
      <c r="N15" s="202"/>
      <c r="O15" s="202"/>
      <c r="P15" s="202"/>
      <c r="Q15" s="202"/>
      <c r="R15" s="202"/>
      <c r="S15" s="202"/>
      <c r="T15" s="202"/>
      <c r="U15" s="202"/>
      <c r="V15" s="202"/>
    </row>
    <row r="16" spans="1:22" ht="47.25" x14ac:dyDescent="0.25">
      <c r="A16" s="52" t="s">
        <v>56</v>
      </c>
      <c r="B16" s="53">
        <v>0</v>
      </c>
      <c r="C16" s="54" t="s">
        <v>59</v>
      </c>
      <c r="D16" s="55" t="s">
        <v>60</v>
      </c>
      <c r="E16" s="56" t="s">
        <v>61</v>
      </c>
      <c r="F16" s="56" t="s">
        <v>62</v>
      </c>
      <c r="G16" s="203">
        <v>500000</v>
      </c>
      <c r="H16" s="203">
        <v>1456000</v>
      </c>
      <c r="I16" s="203"/>
      <c r="J16" s="203"/>
      <c r="K16" s="205">
        <f>H16-I16+J16</f>
        <v>1456000</v>
      </c>
      <c r="L16" s="207"/>
      <c r="M16" s="209">
        <f>IF((K16/(G16-L16))&lt;1,(K16/(G16-L16)),1)</f>
        <v>1</v>
      </c>
      <c r="N16" s="55" t="s">
        <v>63</v>
      </c>
      <c r="O16" s="56" t="s">
        <v>64</v>
      </c>
      <c r="P16" s="56">
        <v>30</v>
      </c>
      <c r="Q16" s="57">
        <v>31.9</v>
      </c>
      <c r="R16" s="58" t="s">
        <v>40</v>
      </c>
      <c r="S16" s="58" t="s">
        <v>40</v>
      </c>
      <c r="T16" s="59">
        <f t="shared" ref="T16:T72" si="2">IF((Q16/P16)&lt;1,Q16/P16,1)</f>
        <v>1</v>
      </c>
      <c r="U16" s="58" t="s">
        <v>40</v>
      </c>
      <c r="V16" s="39" t="s">
        <v>41</v>
      </c>
    </row>
    <row r="17" spans="1:22" ht="71.25" customHeight="1" x14ac:dyDescent="0.25">
      <c r="A17" s="52" t="s">
        <v>56</v>
      </c>
      <c r="B17" s="53">
        <v>0</v>
      </c>
      <c r="C17" s="54" t="s">
        <v>65</v>
      </c>
      <c r="D17" s="60" t="s">
        <v>66</v>
      </c>
      <c r="E17" s="61" t="s">
        <v>61</v>
      </c>
      <c r="F17" s="61" t="s">
        <v>62</v>
      </c>
      <c r="G17" s="204"/>
      <c r="H17" s="204"/>
      <c r="I17" s="204"/>
      <c r="J17" s="204"/>
      <c r="K17" s="206"/>
      <c r="L17" s="208"/>
      <c r="M17" s="210"/>
      <c r="N17" s="60" t="s">
        <v>67</v>
      </c>
      <c r="O17" s="61" t="s">
        <v>68</v>
      </c>
      <c r="P17" s="61">
        <v>4</v>
      </c>
      <c r="Q17" s="35">
        <v>18</v>
      </c>
      <c r="R17" s="65" t="s">
        <v>40</v>
      </c>
      <c r="S17" s="65" t="s">
        <v>40</v>
      </c>
      <c r="T17" s="66">
        <f t="shared" si="2"/>
        <v>1</v>
      </c>
      <c r="U17" s="65" t="s">
        <v>40</v>
      </c>
      <c r="V17" s="39" t="s">
        <v>41</v>
      </c>
    </row>
    <row r="18" spans="1:22" ht="102" customHeight="1" x14ac:dyDescent="0.25">
      <c r="A18" s="52" t="s">
        <v>56</v>
      </c>
      <c r="B18" s="53">
        <v>0</v>
      </c>
      <c r="C18" s="54" t="s">
        <v>69</v>
      </c>
      <c r="D18" s="60" t="s">
        <v>70</v>
      </c>
      <c r="E18" s="61" t="s">
        <v>71</v>
      </c>
      <c r="F18" s="61" t="s">
        <v>72</v>
      </c>
      <c r="G18" s="67">
        <v>796</v>
      </c>
      <c r="H18" s="67">
        <v>396.74</v>
      </c>
      <c r="I18" s="67"/>
      <c r="J18" s="67"/>
      <c r="K18" s="32">
        <f t="shared" ref="K18:K72" si="3">H18-I18+J18</f>
        <v>396.74</v>
      </c>
      <c r="L18" s="68"/>
      <c r="M18" s="69">
        <f t="shared" ref="M18:M74" si="4">IF((K18/(G18-L18))&lt;1,(K18/(G18-L18)),1)</f>
        <v>0.4984170854271357</v>
      </c>
      <c r="N18" s="60" t="s">
        <v>73</v>
      </c>
      <c r="O18" s="61" t="s">
        <v>68</v>
      </c>
      <c r="P18" s="61">
        <v>8</v>
      </c>
      <c r="Q18" s="39">
        <v>103</v>
      </c>
      <c r="R18" s="65" t="s">
        <v>40</v>
      </c>
      <c r="S18" s="65" t="s">
        <v>40</v>
      </c>
      <c r="T18" s="66">
        <f t="shared" si="2"/>
        <v>1</v>
      </c>
      <c r="U18" s="65" t="s">
        <v>40</v>
      </c>
      <c r="V18" s="39" t="s">
        <v>41</v>
      </c>
    </row>
    <row r="19" spans="1:22" ht="72" customHeight="1" x14ac:dyDescent="0.25">
      <c r="A19" s="219" t="s">
        <v>56</v>
      </c>
      <c r="B19" s="221">
        <v>0</v>
      </c>
      <c r="C19" s="222" t="s">
        <v>74</v>
      </c>
      <c r="D19" s="223" t="s">
        <v>75</v>
      </c>
      <c r="E19" s="224" t="s">
        <v>71</v>
      </c>
      <c r="F19" s="61" t="s">
        <v>72</v>
      </c>
      <c r="G19" s="67">
        <v>0</v>
      </c>
      <c r="H19" s="67">
        <v>0</v>
      </c>
      <c r="I19" s="67"/>
      <c r="J19" s="67"/>
      <c r="K19" s="32">
        <f t="shared" si="3"/>
        <v>0</v>
      </c>
      <c r="L19" s="68"/>
      <c r="M19" s="69" t="e">
        <f t="shared" si="4"/>
        <v>#DIV/0!</v>
      </c>
      <c r="N19" s="223" t="s">
        <v>76</v>
      </c>
      <c r="O19" s="224" t="s">
        <v>68</v>
      </c>
      <c r="P19" s="224">
        <v>1</v>
      </c>
      <c r="Q19" s="225">
        <v>0</v>
      </c>
      <c r="R19" s="211" t="s">
        <v>40</v>
      </c>
      <c r="S19" s="211" t="s">
        <v>40</v>
      </c>
      <c r="T19" s="211">
        <f t="shared" si="2"/>
        <v>0</v>
      </c>
      <c r="U19" s="211" t="s">
        <v>40</v>
      </c>
      <c r="V19" s="212" t="s">
        <v>77</v>
      </c>
    </row>
    <row r="20" spans="1:22" ht="105" customHeight="1" x14ac:dyDescent="0.25">
      <c r="A20" s="220"/>
      <c r="B20" s="221"/>
      <c r="C20" s="222"/>
      <c r="D20" s="223"/>
      <c r="E20" s="224"/>
      <c r="F20" s="61" t="s">
        <v>78</v>
      </c>
      <c r="G20" s="67">
        <v>0</v>
      </c>
      <c r="H20" s="67">
        <v>0</v>
      </c>
      <c r="I20" s="67"/>
      <c r="J20" s="67"/>
      <c r="K20" s="32">
        <f t="shared" si="3"/>
        <v>0</v>
      </c>
      <c r="L20" s="68"/>
      <c r="M20" s="69" t="e">
        <f t="shared" si="4"/>
        <v>#DIV/0!</v>
      </c>
      <c r="N20" s="223"/>
      <c r="O20" s="224"/>
      <c r="P20" s="224"/>
      <c r="Q20" s="225"/>
      <c r="R20" s="211"/>
      <c r="S20" s="211"/>
      <c r="T20" s="211"/>
      <c r="U20" s="211"/>
      <c r="V20" s="213"/>
    </row>
    <row r="21" spans="1:22" ht="89.25" customHeight="1" x14ac:dyDescent="0.25">
      <c r="A21" s="214"/>
      <c r="B21" s="217"/>
      <c r="C21" s="218"/>
      <c r="D21" s="175" t="s">
        <v>79</v>
      </c>
      <c r="E21" s="175"/>
      <c r="F21" s="175"/>
      <c r="G21" s="176"/>
      <c r="H21" s="176"/>
      <c r="I21" s="177"/>
      <c r="J21" s="177"/>
      <c r="K21" s="177"/>
      <c r="L21" s="175"/>
      <c r="M21" s="175"/>
      <c r="N21" s="33" t="s">
        <v>80</v>
      </c>
      <c r="O21" s="31" t="s">
        <v>39</v>
      </c>
      <c r="P21" s="31">
        <v>12.7</v>
      </c>
      <c r="Q21" s="35">
        <v>20.3</v>
      </c>
      <c r="R21" s="36">
        <f t="shared" ref="R21:R60" si="5">IF((Q21/P21)&lt;1,Q21/P21,1)</f>
        <v>1</v>
      </c>
      <c r="S21" s="38" t="s">
        <v>40</v>
      </c>
      <c r="T21" s="38" t="s">
        <v>40</v>
      </c>
      <c r="U21" s="38" t="s">
        <v>40</v>
      </c>
      <c r="V21" s="39" t="s">
        <v>41</v>
      </c>
    </row>
    <row r="22" spans="1:22" ht="63" x14ac:dyDescent="0.25">
      <c r="A22" s="215"/>
      <c r="B22" s="217"/>
      <c r="C22" s="218"/>
      <c r="D22" s="175"/>
      <c r="E22" s="175"/>
      <c r="F22" s="175"/>
      <c r="G22" s="176"/>
      <c r="H22" s="176"/>
      <c r="I22" s="177"/>
      <c r="J22" s="177"/>
      <c r="K22" s="177"/>
      <c r="L22" s="175"/>
      <c r="M22" s="175"/>
      <c r="N22" s="33" t="s">
        <v>81</v>
      </c>
      <c r="O22" s="31" t="s">
        <v>82</v>
      </c>
      <c r="P22" s="31">
        <v>1</v>
      </c>
      <c r="Q22" s="35">
        <v>16</v>
      </c>
      <c r="R22" s="36">
        <f t="shared" si="5"/>
        <v>1</v>
      </c>
      <c r="S22" s="38" t="s">
        <v>40</v>
      </c>
      <c r="T22" s="38" t="s">
        <v>40</v>
      </c>
      <c r="U22" s="38" t="s">
        <v>40</v>
      </c>
      <c r="V22" s="39" t="s">
        <v>41</v>
      </c>
    </row>
    <row r="23" spans="1:22" ht="94.5" x14ac:dyDescent="0.25">
      <c r="A23" s="215"/>
      <c r="B23" s="217"/>
      <c r="C23" s="218"/>
      <c r="D23" s="175"/>
      <c r="E23" s="175"/>
      <c r="F23" s="175"/>
      <c r="G23" s="176"/>
      <c r="H23" s="176"/>
      <c r="I23" s="177"/>
      <c r="J23" s="177"/>
      <c r="K23" s="177"/>
      <c r="L23" s="175"/>
      <c r="M23" s="175"/>
      <c r="N23" s="33" t="s">
        <v>83</v>
      </c>
      <c r="O23" s="31" t="s">
        <v>39</v>
      </c>
      <c r="P23" s="31">
        <v>3.89</v>
      </c>
      <c r="Q23" s="35">
        <v>3.1</v>
      </c>
      <c r="R23" s="38" t="s">
        <v>40</v>
      </c>
      <c r="S23" s="45">
        <f t="shared" si="1"/>
        <v>1</v>
      </c>
      <c r="T23" s="38" t="s">
        <v>40</v>
      </c>
      <c r="U23" s="38" t="s">
        <v>40</v>
      </c>
      <c r="V23" s="39" t="s">
        <v>41</v>
      </c>
    </row>
    <row r="24" spans="1:22" ht="90" customHeight="1" x14ac:dyDescent="0.25">
      <c r="A24" s="215"/>
      <c r="B24" s="217"/>
      <c r="C24" s="218"/>
      <c r="D24" s="175"/>
      <c r="E24" s="175"/>
      <c r="F24" s="175"/>
      <c r="G24" s="176"/>
      <c r="H24" s="176"/>
      <c r="I24" s="177"/>
      <c r="J24" s="177"/>
      <c r="K24" s="177"/>
      <c r="L24" s="175"/>
      <c r="M24" s="175"/>
      <c r="N24" s="33" t="s">
        <v>84</v>
      </c>
      <c r="O24" s="31" t="s">
        <v>39</v>
      </c>
      <c r="P24" s="31">
        <v>3</v>
      </c>
      <c r="Q24" s="35">
        <v>3.2</v>
      </c>
      <c r="R24" s="36">
        <f t="shared" si="5"/>
        <v>1</v>
      </c>
      <c r="S24" s="38" t="s">
        <v>40</v>
      </c>
      <c r="T24" s="38" t="s">
        <v>40</v>
      </c>
      <c r="U24" s="38" t="s">
        <v>40</v>
      </c>
      <c r="V24" s="39" t="s">
        <v>41</v>
      </c>
    </row>
    <row r="25" spans="1:22" ht="94.5" x14ac:dyDescent="0.25">
      <c r="A25" s="216"/>
      <c r="B25" s="217"/>
      <c r="C25" s="218"/>
      <c r="D25" s="175"/>
      <c r="E25" s="175"/>
      <c r="F25" s="175"/>
      <c r="G25" s="176"/>
      <c r="H25" s="176"/>
      <c r="I25" s="177"/>
      <c r="J25" s="177"/>
      <c r="K25" s="177"/>
      <c r="L25" s="175"/>
      <c r="M25" s="175"/>
      <c r="N25" s="33" t="s">
        <v>85</v>
      </c>
      <c r="O25" s="31" t="s">
        <v>39</v>
      </c>
      <c r="P25" s="31">
        <v>0.19800000000000001</v>
      </c>
      <c r="Q25" s="35">
        <v>0.72899999999999998</v>
      </c>
      <c r="R25" s="36">
        <f t="shared" si="5"/>
        <v>1</v>
      </c>
      <c r="S25" s="38" t="s">
        <v>40</v>
      </c>
      <c r="T25" s="38" t="s">
        <v>40</v>
      </c>
      <c r="U25" s="38" t="s">
        <v>40</v>
      </c>
      <c r="V25" s="74" t="s">
        <v>41</v>
      </c>
    </row>
    <row r="26" spans="1:22" ht="31.5" customHeight="1" x14ac:dyDescent="0.25">
      <c r="A26" s="48" t="s">
        <v>56</v>
      </c>
      <c r="B26" s="49">
        <v>0</v>
      </c>
      <c r="C26" s="50" t="s">
        <v>86</v>
      </c>
      <c r="D26" s="202" t="s">
        <v>87</v>
      </c>
      <c r="E26" s="202"/>
      <c r="F26" s="202"/>
      <c r="G26" s="176"/>
      <c r="H26" s="176"/>
      <c r="I26" s="177"/>
      <c r="J26" s="177"/>
      <c r="K26" s="177"/>
      <c r="L26" s="202"/>
      <c r="M26" s="202"/>
      <c r="N26" s="202"/>
      <c r="O26" s="202"/>
      <c r="P26" s="202"/>
      <c r="Q26" s="202"/>
      <c r="R26" s="202"/>
      <c r="S26" s="202"/>
      <c r="T26" s="202"/>
      <c r="U26" s="202"/>
      <c r="V26" s="202"/>
    </row>
    <row r="27" spans="1:22" ht="96" customHeight="1" x14ac:dyDescent="0.25">
      <c r="A27" s="52" t="s">
        <v>56</v>
      </c>
      <c r="B27" s="53">
        <v>0</v>
      </c>
      <c r="C27" s="54" t="s">
        <v>88</v>
      </c>
      <c r="D27" s="60" t="s">
        <v>89</v>
      </c>
      <c r="E27" s="61" t="s">
        <v>71</v>
      </c>
      <c r="F27" s="61" t="s">
        <v>72</v>
      </c>
      <c r="G27" s="67">
        <v>0</v>
      </c>
      <c r="H27" s="67">
        <v>0</v>
      </c>
      <c r="I27" s="67"/>
      <c r="J27" s="67"/>
      <c r="K27" s="32">
        <f t="shared" si="3"/>
        <v>0</v>
      </c>
      <c r="L27" s="68"/>
      <c r="M27" s="69" t="e">
        <f t="shared" si="4"/>
        <v>#DIV/0!</v>
      </c>
      <c r="N27" s="60" t="s">
        <v>90</v>
      </c>
      <c r="O27" s="61" t="s">
        <v>91</v>
      </c>
      <c r="P27" s="61">
        <v>0</v>
      </c>
      <c r="Q27" s="39">
        <v>22</v>
      </c>
      <c r="R27" s="65" t="s">
        <v>40</v>
      </c>
      <c r="S27" s="65" t="s">
        <v>40</v>
      </c>
      <c r="T27" s="66" t="s">
        <v>40</v>
      </c>
      <c r="U27" s="65" t="s">
        <v>40</v>
      </c>
      <c r="V27" s="39" t="s">
        <v>92</v>
      </c>
    </row>
    <row r="28" spans="1:22" ht="69.75" customHeight="1" x14ac:dyDescent="0.25">
      <c r="A28" s="52"/>
      <c r="B28" s="53"/>
      <c r="C28" s="54"/>
      <c r="D28" s="60" t="s">
        <v>93</v>
      </c>
      <c r="E28" s="61" t="s">
        <v>71</v>
      </c>
      <c r="F28" s="61" t="s">
        <v>72</v>
      </c>
      <c r="G28" s="75"/>
      <c r="H28" s="75"/>
      <c r="I28" s="75"/>
      <c r="J28" s="75"/>
      <c r="K28" s="76"/>
      <c r="L28" s="77"/>
      <c r="M28" s="78"/>
      <c r="N28" s="60"/>
      <c r="O28" s="79"/>
      <c r="P28" s="79"/>
      <c r="Q28" s="80"/>
      <c r="R28" s="81"/>
      <c r="S28" s="81"/>
      <c r="T28" s="81"/>
      <c r="U28" s="81"/>
      <c r="V28" s="82"/>
    </row>
    <row r="29" spans="1:22" ht="72.75" customHeight="1" x14ac:dyDescent="0.25">
      <c r="A29" s="52" t="s">
        <v>56</v>
      </c>
      <c r="B29" s="53">
        <v>0</v>
      </c>
      <c r="C29" s="54" t="s">
        <v>94</v>
      </c>
      <c r="D29" s="60" t="s">
        <v>95</v>
      </c>
      <c r="E29" s="83" t="s">
        <v>71</v>
      </c>
      <c r="F29" s="61" t="s">
        <v>72</v>
      </c>
      <c r="G29" s="84">
        <v>3858.28</v>
      </c>
      <c r="H29" s="84">
        <v>2801.62</v>
      </c>
      <c r="I29" s="84">
        <v>45.27</v>
      </c>
      <c r="J29" s="84">
        <v>6.24</v>
      </c>
      <c r="K29" s="32">
        <f t="shared" si="3"/>
        <v>2762.5899999999997</v>
      </c>
      <c r="L29" s="68">
        <v>115.91</v>
      </c>
      <c r="M29" s="69">
        <f t="shared" si="4"/>
        <v>0.73819264263020479</v>
      </c>
      <c r="N29" s="60" t="s">
        <v>96</v>
      </c>
      <c r="O29" s="85" t="s">
        <v>97</v>
      </c>
      <c r="P29" s="86">
        <v>4</v>
      </c>
      <c r="Q29" s="87">
        <v>1</v>
      </c>
      <c r="R29" s="65" t="s">
        <v>40</v>
      </c>
      <c r="S29" s="65" t="s">
        <v>40</v>
      </c>
      <c r="T29" s="66">
        <f t="shared" si="2"/>
        <v>0.25</v>
      </c>
      <c r="U29" s="65" t="s">
        <v>40</v>
      </c>
      <c r="V29" s="39" t="s">
        <v>98</v>
      </c>
    </row>
    <row r="30" spans="1:22" ht="72.75" customHeight="1" x14ac:dyDescent="0.25">
      <c r="A30" s="52" t="s">
        <v>56</v>
      </c>
      <c r="B30" s="53">
        <v>0</v>
      </c>
      <c r="C30" s="54" t="s">
        <v>99</v>
      </c>
      <c r="D30" s="60" t="s">
        <v>100</v>
      </c>
      <c r="E30" s="83" t="s">
        <v>71</v>
      </c>
      <c r="F30" s="61" t="s">
        <v>72</v>
      </c>
      <c r="G30" s="84">
        <v>4944.18</v>
      </c>
      <c r="H30" s="84">
        <v>4811.76</v>
      </c>
      <c r="I30" s="84"/>
      <c r="J30" s="84"/>
      <c r="K30" s="32">
        <f t="shared" si="3"/>
        <v>4811.76</v>
      </c>
      <c r="L30" s="68">
        <v>7.0000000000000007E-2</v>
      </c>
      <c r="M30" s="69">
        <f t="shared" si="4"/>
        <v>0.97323077358715715</v>
      </c>
      <c r="N30" s="60" t="s">
        <v>101</v>
      </c>
      <c r="O30" s="85" t="s">
        <v>97</v>
      </c>
      <c r="P30" s="86">
        <v>6</v>
      </c>
      <c r="Q30" s="87">
        <v>8</v>
      </c>
      <c r="R30" s="65" t="s">
        <v>40</v>
      </c>
      <c r="S30" s="65" t="s">
        <v>40</v>
      </c>
      <c r="T30" s="66">
        <f t="shared" si="2"/>
        <v>1</v>
      </c>
      <c r="U30" s="65" t="s">
        <v>40</v>
      </c>
      <c r="V30" s="39" t="s">
        <v>41</v>
      </c>
    </row>
    <row r="31" spans="1:22" ht="71.25" customHeight="1" x14ac:dyDescent="0.25">
      <c r="A31" s="52" t="s">
        <v>56</v>
      </c>
      <c r="B31" s="53">
        <v>0</v>
      </c>
      <c r="C31" s="54" t="s">
        <v>102</v>
      </c>
      <c r="D31" s="60" t="s">
        <v>103</v>
      </c>
      <c r="E31" s="83" t="s">
        <v>71</v>
      </c>
      <c r="F31" s="61" t="s">
        <v>72</v>
      </c>
      <c r="G31" s="84">
        <v>10250.33</v>
      </c>
      <c r="H31" s="84">
        <v>7067.02</v>
      </c>
      <c r="I31" s="84"/>
      <c r="J31" s="84"/>
      <c r="K31" s="32">
        <f t="shared" si="3"/>
        <v>7067.02</v>
      </c>
      <c r="L31" s="88">
        <v>2835.46</v>
      </c>
      <c r="M31" s="69">
        <f t="shared" si="4"/>
        <v>0.95308751198604968</v>
      </c>
      <c r="N31" s="60" t="s">
        <v>104</v>
      </c>
      <c r="O31" s="61" t="s">
        <v>68</v>
      </c>
      <c r="P31" s="61">
        <v>29</v>
      </c>
      <c r="Q31" s="35">
        <v>11</v>
      </c>
      <c r="R31" s="65" t="s">
        <v>40</v>
      </c>
      <c r="S31" s="65" t="s">
        <v>40</v>
      </c>
      <c r="T31" s="66">
        <f t="shared" si="2"/>
        <v>0.37931034482758619</v>
      </c>
      <c r="U31" s="65" t="s">
        <v>40</v>
      </c>
      <c r="V31" s="39" t="s">
        <v>105</v>
      </c>
    </row>
    <row r="32" spans="1:22" ht="69.75" customHeight="1" x14ac:dyDescent="0.25">
      <c r="A32" s="52" t="s">
        <v>56</v>
      </c>
      <c r="B32" s="53">
        <v>0</v>
      </c>
      <c r="C32" s="54" t="s">
        <v>106</v>
      </c>
      <c r="D32" s="60" t="s">
        <v>107</v>
      </c>
      <c r="E32" s="83" t="s">
        <v>71</v>
      </c>
      <c r="F32" s="61" t="s">
        <v>72</v>
      </c>
      <c r="G32" s="84">
        <v>8041.36</v>
      </c>
      <c r="H32" s="84">
        <v>7802.18</v>
      </c>
      <c r="I32" s="84"/>
      <c r="J32" s="84"/>
      <c r="K32" s="32">
        <f t="shared" si="3"/>
        <v>7802.18</v>
      </c>
      <c r="L32" s="88">
        <v>239.18</v>
      </c>
      <c r="M32" s="69">
        <f t="shared" si="4"/>
        <v>1</v>
      </c>
      <c r="N32" s="60" t="s">
        <v>108</v>
      </c>
      <c r="O32" s="61" t="s">
        <v>68</v>
      </c>
      <c r="P32" s="61">
        <v>3</v>
      </c>
      <c r="Q32" s="35">
        <v>3</v>
      </c>
      <c r="R32" s="65" t="s">
        <v>40</v>
      </c>
      <c r="S32" s="65" t="s">
        <v>40</v>
      </c>
      <c r="T32" s="66">
        <f t="shared" si="2"/>
        <v>1</v>
      </c>
      <c r="U32" s="65" t="s">
        <v>40</v>
      </c>
      <c r="V32" s="39" t="s">
        <v>41</v>
      </c>
    </row>
    <row r="33" spans="1:22" ht="131.25" customHeight="1" x14ac:dyDescent="0.25">
      <c r="A33" s="52" t="s">
        <v>56</v>
      </c>
      <c r="B33" s="53">
        <v>0</v>
      </c>
      <c r="C33" s="54" t="s">
        <v>109</v>
      </c>
      <c r="D33" s="60" t="s">
        <v>110</v>
      </c>
      <c r="E33" s="83" t="s">
        <v>71</v>
      </c>
      <c r="F33" s="61" t="s">
        <v>72</v>
      </c>
      <c r="G33" s="84">
        <v>22577.61</v>
      </c>
      <c r="H33" s="84">
        <v>21242.11</v>
      </c>
      <c r="I33" s="84">
        <v>419.67</v>
      </c>
      <c r="J33" s="84">
        <v>876.81</v>
      </c>
      <c r="K33" s="32">
        <f t="shared" si="3"/>
        <v>21699.250000000004</v>
      </c>
      <c r="L33" s="88"/>
      <c r="M33" s="69">
        <f t="shared" si="4"/>
        <v>0.96109597074269615</v>
      </c>
      <c r="N33" s="60" t="s">
        <v>111</v>
      </c>
      <c r="O33" s="61" t="s">
        <v>39</v>
      </c>
      <c r="P33" s="61">
        <v>85.5</v>
      </c>
      <c r="Q33" s="89">
        <v>95.2</v>
      </c>
      <c r="R33" s="65" t="s">
        <v>40</v>
      </c>
      <c r="S33" s="65" t="s">
        <v>40</v>
      </c>
      <c r="T33" s="66">
        <f t="shared" si="2"/>
        <v>1</v>
      </c>
      <c r="U33" s="65" t="s">
        <v>40</v>
      </c>
      <c r="V33" s="39" t="s">
        <v>41</v>
      </c>
    </row>
    <row r="34" spans="1:22" ht="77.25" customHeight="1" x14ac:dyDescent="0.25">
      <c r="A34" s="52" t="s">
        <v>56</v>
      </c>
      <c r="B34" s="53">
        <v>0</v>
      </c>
      <c r="C34" s="54" t="s">
        <v>112</v>
      </c>
      <c r="D34" s="60" t="s">
        <v>113</v>
      </c>
      <c r="E34" s="61" t="s">
        <v>71</v>
      </c>
      <c r="F34" s="61" t="s">
        <v>72</v>
      </c>
      <c r="G34" s="84">
        <v>7660.3</v>
      </c>
      <c r="H34" s="84">
        <v>277.58999999999997</v>
      </c>
      <c r="I34" s="84"/>
      <c r="J34" s="84"/>
      <c r="K34" s="32">
        <f t="shared" si="3"/>
        <v>277.58999999999997</v>
      </c>
      <c r="L34" s="89">
        <v>731.88</v>
      </c>
      <c r="M34" s="69">
        <f t="shared" si="4"/>
        <v>4.0065411738895731E-2</v>
      </c>
      <c r="N34" s="60" t="s">
        <v>114</v>
      </c>
      <c r="O34" s="61" t="s">
        <v>68</v>
      </c>
      <c r="P34" s="61">
        <v>1</v>
      </c>
      <c r="Q34" s="35">
        <v>1</v>
      </c>
      <c r="R34" s="65" t="s">
        <v>40</v>
      </c>
      <c r="S34" s="65" t="s">
        <v>40</v>
      </c>
      <c r="T34" s="66">
        <f t="shared" si="2"/>
        <v>1</v>
      </c>
      <c r="U34" s="65" t="s">
        <v>40</v>
      </c>
      <c r="V34" s="74" t="s">
        <v>41</v>
      </c>
    </row>
    <row r="35" spans="1:22" ht="77.25" customHeight="1" x14ac:dyDescent="0.25">
      <c r="A35" s="52" t="s">
        <v>56</v>
      </c>
      <c r="B35" s="53" t="s">
        <v>115</v>
      </c>
      <c r="C35" s="54" t="s">
        <v>116</v>
      </c>
      <c r="D35" s="60" t="s">
        <v>117</v>
      </c>
      <c r="E35" s="61" t="s">
        <v>61</v>
      </c>
      <c r="F35" s="61" t="s">
        <v>72</v>
      </c>
      <c r="G35" s="84">
        <v>17288.54</v>
      </c>
      <c r="H35" s="84">
        <v>16781.47</v>
      </c>
      <c r="I35" s="84"/>
      <c r="J35" s="84"/>
      <c r="K35" s="32">
        <f t="shared" si="3"/>
        <v>16781.47</v>
      </c>
      <c r="L35" s="89"/>
      <c r="M35" s="69">
        <f t="shared" si="4"/>
        <v>0.97067016648022331</v>
      </c>
      <c r="N35" s="60" t="s">
        <v>118</v>
      </c>
      <c r="O35" s="61" t="s">
        <v>68</v>
      </c>
      <c r="P35" s="61">
        <v>144</v>
      </c>
      <c r="Q35" s="35">
        <v>130</v>
      </c>
      <c r="R35" s="65" t="s">
        <v>40</v>
      </c>
      <c r="S35" s="65" t="s">
        <v>40</v>
      </c>
      <c r="T35" s="66">
        <f t="shared" si="2"/>
        <v>0.90277777777777779</v>
      </c>
      <c r="U35" s="65" t="s">
        <v>40</v>
      </c>
      <c r="V35" s="39" t="s">
        <v>119</v>
      </c>
    </row>
    <row r="36" spans="1:22" ht="81.75" customHeight="1" x14ac:dyDescent="0.25">
      <c r="A36" s="52" t="s">
        <v>56</v>
      </c>
      <c r="B36" s="53">
        <v>0</v>
      </c>
      <c r="C36" s="54" t="s">
        <v>120</v>
      </c>
      <c r="D36" s="60" t="s">
        <v>121</v>
      </c>
      <c r="E36" s="61" t="s">
        <v>71</v>
      </c>
      <c r="F36" s="61" t="s">
        <v>72</v>
      </c>
      <c r="G36" s="84">
        <v>7313.3</v>
      </c>
      <c r="H36" s="84">
        <v>6402.57</v>
      </c>
      <c r="I36" s="84"/>
      <c r="J36" s="84"/>
      <c r="K36" s="32">
        <f t="shared" si="3"/>
        <v>6402.57</v>
      </c>
      <c r="L36" s="89">
        <v>0.09</v>
      </c>
      <c r="M36" s="69">
        <f t="shared" si="4"/>
        <v>0.87548012432297162</v>
      </c>
      <c r="N36" s="60" t="s">
        <v>122</v>
      </c>
      <c r="O36" s="61" t="s">
        <v>68</v>
      </c>
      <c r="P36" s="61">
        <v>8</v>
      </c>
      <c r="Q36" s="39">
        <v>42</v>
      </c>
      <c r="R36" s="65" t="s">
        <v>40</v>
      </c>
      <c r="S36" s="65" t="s">
        <v>40</v>
      </c>
      <c r="T36" s="66">
        <f t="shared" si="2"/>
        <v>1</v>
      </c>
      <c r="U36" s="65" t="s">
        <v>40</v>
      </c>
      <c r="V36" s="74" t="s">
        <v>41</v>
      </c>
    </row>
    <row r="37" spans="1:22" ht="81.75" customHeight="1" x14ac:dyDescent="0.25">
      <c r="A37" s="52" t="s">
        <v>56</v>
      </c>
      <c r="B37" s="53">
        <v>0</v>
      </c>
      <c r="C37" s="54" t="s">
        <v>123</v>
      </c>
      <c r="D37" s="60" t="s">
        <v>124</v>
      </c>
      <c r="E37" s="61" t="s">
        <v>71</v>
      </c>
      <c r="F37" s="61" t="s">
        <v>72</v>
      </c>
      <c r="G37" s="84"/>
      <c r="H37" s="84">
        <v>0</v>
      </c>
      <c r="I37" s="84"/>
      <c r="J37" s="84"/>
      <c r="K37" s="32">
        <f t="shared" si="3"/>
        <v>0</v>
      </c>
      <c r="L37" s="89"/>
      <c r="M37" s="69" t="e">
        <f t="shared" si="4"/>
        <v>#DIV/0!</v>
      </c>
      <c r="N37" s="60" t="s">
        <v>125</v>
      </c>
      <c r="O37" s="61" t="s">
        <v>68</v>
      </c>
      <c r="P37" s="61">
        <v>0</v>
      </c>
      <c r="Q37" s="39">
        <v>0</v>
      </c>
      <c r="R37" s="65" t="s">
        <v>40</v>
      </c>
      <c r="S37" s="65" t="s">
        <v>40</v>
      </c>
      <c r="T37" s="90" t="s">
        <v>40</v>
      </c>
      <c r="U37" s="65" t="s">
        <v>40</v>
      </c>
      <c r="V37" s="39" t="s">
        <v>126</v>
      </c>
    </row>
    <row r="38" spans="1:22" ht="81.75" customHeight="1" x14ac:dyDescent="0.25">
      <c r="A38" s="52" t="s">
        <v>56</v>
      </c>
      <c r="B38" s="53">
        <v>0</v>
      </c>
      <c r="C38" s="54" t="s">
        <v>127</v>
      </c>
      <c r="D38" s="60" t="s">
        <v>128</v>
      </c>
      <c r="E38" s="61" t="s">
        <v>61</v>
      </c>
      <c r="F38" s="61" t="s">
        <v>72</v>
      </c>
      <c r="G38" s="84">
        <v>0.7</v>
      </c>
      <c r="H38" s="84">
        <v>0</v>
      </c>
      <c r="I38" s="84"/>
      <c r="J38" s="84"/>
      <c r="K38" s="32">
        <f t="shared" si="3"/>
        <v>0</v>
      </c>
      <c r="L38" s="89"/>
      <c r="M38" s="69">
        <f t="shared" si="4"/>
        <v>0</v>
      </c>
      <c r="N38" s="60" t="s">
        <v>129</v>
      </c>
      <c r="O38" s="61" t="s">
        <v>68</v>
      </c>
      <c r="P38" s="61">
        <v>7</v>
      </c>
      <c r="Q38" s="39">
        <v>68</v>
      </c>
      <c r="R38" s="65" t="s">
        <v>40</v>
      </c>
      <c r="S38" s="65" t="s">
        <v>40</v>
      </c>
      <c r="T38" s="66">
        <f t="shared" si="2"/>
        <v>1</v>
      </c>
      <c r="U38" s="65" t="s">
        <v>40</v>
      </c>
      <c r="V38" s="71" t="s">
        <v>41</v>
      </c>
    </row>
    <row r="39" spans="1:22" ht="47.25" x14ac:dyDescent="0.25">
      <c r="A39" s="52" t="s">
        <v>56</v>
      </c>
      <c r="B39" s="53">
        <v>0</v>
      </c>
      <c r="C39" s="54" t="s">
        <v>130</v>
      </c>
      <c r="D39" s="223" t="s">
        <v>131</v>
      </c>
      <c r="E39" s="224" t="s">
        <v>61</v>
      </c>
      <c r="F39" s="61" t="s">
        <v>78</v>
      </c>
      <c r="G39" s="84"/>
      <c r="H39" s="84">
        <v>0</v>
      </c>
      <c r="I39" s="84"/>
      <c r="J39" s="84"/>
      <c r="K39" s="32">
        <f t="shared" si="3"/>
        <v>0</v>
      </c>
      <c r="L39" s="89"/>
      <c r="M39" s="69" t="e">
        <f t="shared" si="4"/>
        <v>#DIV/0!</v>
      </c>
      <c r="N39" s="223" t="s">
        <v>132</v>
      </c>
      <c r="O39" s="224" t="s">
        <v>68</v>
      </c>
      <c r="P39" s="224">
        <v>0</v>
      </c>
      <c r="Q39" s="225">
        <v>0</v>
      </c>
      <c r="R39" s="211" t="s">
        <v>40</v>
      </c>
      <c r="S39" s="211" t="s">
        <v>40</v>
      </c>
      <c r="T39" s="211" t="s">
        <v>133</v>
      </c>
      <c r="U39" s="211" t="s">
        <v>40</v>
      </c>
      <c r="V39" s="212" t="s">
        <v>126</v>
      </c>
    </row>
    <row r="40" spans="1:22" ht="47.25" x14ac:dyDescent="0.25">
      <c r="A40" s="52" t="s">
        <v>56</v>
      </c>
      <c r="B40" s="53">
        <v>0</v>
      </c>
      <c r="C40" s="54" t="s">
        <v>134</v>
      </c>
      <c r="D40" s="223"/>
      <c r="E40" s="224"/>
      <c r="F40" s="61" t="s">
        <v>78</v>
      </c>
      <c r="G40" s="84"/>
      <c r="H40" s="84"/>
      <c r="I40" s="84"/>
      <c r="J40" s="84"/>
      <c r="K40" s="32">
        <f t="shared" si="3"/>
        <v>0</v>
      </c>
      <c r="L40" s="89"/>
      <c r="M40" s="69" t="e">
        <f t="shared" si="4"/>
        <v>#DIV/0!</v>
      </c>
      <c r="N40" s="223"/>
      <c r="O40" s="224"/>
      <c r="P40" s="224"/>
      <c r="Q40" s="225"/>
      <c r="R40" s="211"/>
      <c r="S40" s="211"/>
      <c r="T40" s="211"/>
      <c r="U40" s="211"/>
      <c r="V40" s="207"/>
    </row>
    <row r="41" spans="1:22" ht="54" customHeight="1" x14ac:dyDescent="0.25">
      <c r="A41" s="52" t="s">
        <v>56</v>
      </c>
      <c r="B41" s="53">
        <v>0</v>
      </c>
      <c r="C41" s="54" t="s">
        <v>134</v>
      </c>
      <c r="D41" s="223"/>
      <c r="E41" s="224"/>
      <c r="F41" s="61" t="s">
        <v>72</v>
      </c>
      <c r="G41" s="84"/>
      <c r="H41" s="84"/>
      <c r="I41" s="84"/>
      <c r="J41" s="84"/>
      <c r="K41" s="32">
        <f t="shared" si="3"/>
        <v>0</v>
      </c>
      <c r="L41" s="89"/>
      <c r="M41" s="91" t="e">
        <f t="shared" si="4"/>
        <v>#DIV/0!</v>
      </c>
      <c r="N41" s="223"/>
      <c r="O41" s="224"/>
      <c r="P41" s="224"/>
      <c r="Q41" s="225"/>
      <c r="R41" s="211"/>
      <c r="S41" s="211"/>
      <c r="T41" s="211"/>
      <c r="U41" s="211"/>
      <c r="V41" s="207"/>
    </row>
    <row r="42" spans="1:22" ht="47.25" x14ac:dyDescent="0.25">
      <c r="A42" s="52" t="s">
        <v>56</v>
      </c>
      <c r="B42" s="53">
        <v>0</v>
      </c>
      <c r="C42" s="54" t="s">
        <v>135</v>
      </c>
      <c r="D42" s="223"/>
      <c r="E42" s="224"/>
      <c r="F42" s="61" t="s">
        <v>72</v>
      </c>
      <c r="G42" s="84"/>
      <c r="H42" s="84"/>
      <c r="I42" s="84"/>
      <c r="J42" s="84"/>
      <c r="K42" s="32">
        <f t="shared" si="3"/>
        <v>0</v>
      </c>
      <c r="L42" s="88"/>
      <c r="M42" s="69" t="e">
        <f t="shared" si="4"/>
        <v>#DIV/0!</v>
      </c>
      <c r="N42" s="223"/>
      <c r="O42" s="224"/>
      <c r="P42" s="224"/>
      <c r="Q42" s="225"/>
      <c r="R42" s="211"/>
      <c r="S42" s="211"/>
      <c r="T42" s="211"/>
      <c r="U42" s="211"/>
      <c r="V42" s="208"/>
    </row>
    <row r="43" spans="1:22" ht="111" customHeight="1" x14ac:dyDescent="0.25">
      <c r="A43" s="52" t="s">
        <v>56</v>
      </c>
      <c r="B43" s="53">
        <v>0</v>
      </c>
      <c r="C43" s="54" t="s">
        <v>136</v>
      </c>
      <c r="D43" s="60" t="s">
        <v>137</v>
      </c>
      <c r="E43" s="61" t="s">
        <v>61</v>
      </c>
      <c r="F43" s="61" t="s">
        <v>78</v>
      </c>
      <c r="G43" s="84">
        <v>77199.75</v>
      </c>
      <c r="H43" s="84">
        <v>71724.33</v>
      </c>
      <c r="I43" s="84"/>
      <c r="J43" s="84"/>
      <c r="K43" s="32">
        <f t="shared" si="3"/>
        <v>71724.33</v>
      </c>
      <c r="L43" s="88"/>
      <c r="M43" s="69">
        <f t="shared" si="4"/>
        <v>0.92907464078575386</v>
      </c>
      <c r="N43" s="60" t="s">
        <v>138</v>
      </c>
      <c r="O43" s="61" t="s">
        <v>139</v>
      </c>
      <c r="P43" s="61">
        <v>774</v>
      </c>
      <c r="Q43" s="35">
        <v>778</v>
      </c>
      <c r="R43" s="65" t="s">
        <v>40</v>
      </c>
      <c r="S43" s="65" t="s">
        <v>40</v>
      </c>
      <c r="T43" s="66">
        <f t="shared" si="2"/>
        <v>1</v>
      </c>
      <c r="U43" s="65" t="s">
        <v>40</v>
      </c>
      <c r="V43" s="39" t="s">
        <v>41</v>
      </c>
    </row>
    <row r="44" spans="1:22" ht="78.75" x14ac:dyDescent="0.25">
      <c r="A44" s="52" t="s">
        <v>56</v>
      </c>
      <c r="B44" s="53">
        <v>0</v>
      </c>
      <c r="C44" s="54"/>
      <c r="D44" s="60" t="s">
        <v>140</v>
      </c>
      <c r="E44" s="61" t="s">
        <v>71</v>
      </c>
      <c r="F44" s="61" t="s">
        <v>141</v>
      </c>
      <c r="G44" s="67"/>
      <c r="H44" s="67"/>
      <c r="I44" s="67"/>
      <c r="J44" s="67"/>
      <c r="K44" s="32">
        <f t="shared" si="3"/>
        <v>0</v>
      </c>
      <c r="L44" s="88"/>
      <c r="M44" s="65"/>
      <c r="N44" s="60"/>
      <c r="O44" s="79"/>
      <c r="P44" s="79"/>
      <c r="Q44" s="80"/>
      <c r="R44" s="81"/>
      <c r="S44" s="81"/>
      <c r="T44" s="81"/>
      <c r="U44" s="81"/>
      <c r="V44" s="82"/>
    </row>
    <row r="45" spans="1:22" ht="190.5" customHeight="1" x14ac:dyDescent="0.25">
      <c r="A45" s="52" t="s">
        <v>56</v>
      </c>
      <c r="B45" s="53">
        <v>0</v>
      </c>
      <c r="C45" s="54" t="s">
        <v>142</v>
      </c>
      <c r="D45" s="60" t="s">
        <v>143</v>
      </c>
      <c r="E45" s="61" t="s">
        <v>71</v>
      </c>
      <c r="F45" s="61" t="s">
        <v>72</v>
      </c>
      <c r="G45" s="84">
        <v>36998.44</v>
      </c>
      <c r="H45" s="84">
        <v>34393.53</v>
      </c>
      <c r="I45" s="84">
        <v>15.04</v>
      </c>
      <c r="J45" s="84">
        <v>61.92</v>
      </c>
      <c r="K45" s="32">
        <f t="shared" si="3"/>
        <v>34440.409999999996</v>
      </c>
      <c r="L45" s="68">
        <v>60.1</v>
      </c>
      <c r="M45" s="69">
        <f t="shared" si="4"/>
        <v>0.93237568336855403</v>
      </c>
      <c r="N45" s="60" t="s">
        <v>144</v>
      </c>
      <c r="O45" s="61" t="s">
        <v>68</v>
      </c>
      <c r="P45" s="61">
        <v>53</v>
      </c>
      <c r="Q45" s="39">
        <v>94</v>
      </c>
      <c r="R45" s="65" t="s">
        <v>40</v>
      </c>
      <c r="S45" s="65" t="s">
        <v>40</v>
      </c>
      <c r="T45" s="66">
        <f t="shared" si="2"/>
        <v>1</v>
      </c>
      <c r="U45" s="65" t="s">
        <v>40</v>
      </c>
      <c r="V45" s="39" t="s">
        <v>41</v>
      </c>
    </row>
    <row r="46" spans="1:22" ht="55.5" customHeight="1" x14ac:dyDescent="0.25">
      <c r="A46" s="52" t="s">
        <v>56</v>
      </c>
      <c r="B46" s="53">
        <v>0</v>
      </c>
      <c r="C46" s="54" t="s">
        <v>145</v>
      </c>
      <c r="D46" s="223" t="s">
        <v>146</v>
      </c>
      <c r="E46" s="224" t="s">
        <v>71</v>
      </c>
      <c r="F46" s="61" t="s">
        <v>78</v>
      </c>
      <c r="G46" s="84">
        <v>44384.12</v>
      </c>
      <c r="H46" s="84">
        <v>32141.68</v>
      </c>
      <c r="I46" s="84">
        <v>3758.04</v>
      </c>
      <c r="J46" s="84"/>
      <c r="K46" s="32">
        <f t="shared" si="3"/>
        <v>28383.64</v>
      </c>
      <c r="L46" s="89"/>
      <c r="M46" s="69">
        <f t="shared" si="4"/>
        <v>0.63949989320504719</v>
      </c>
      <c r="N46" s="223" t="s">
        <v>147</v>
      </c>
      <c r="O46" s="224" t="s">
        <v>97</v>
      </c>
      <c r="P46" s="224">
        <v>0</v>
      </c>
      <c r="Q46" s="225">
        <v>4</v>
      </c>
      <c r="R46" s="211" t="s">
        <v>40</v>
      </c>
      <c r="S46" s="211" t="s">
        <v>40</v>
      </c>
      <c r="T46" s="211" t="s">
        <v>133</v>
      </c>
      <c r="U46" s="211" t="s">
        <v>40</v>
      </c>
      <c r="V46" s="225" t="s">
        <v>126</v>
      </c>
    </row>
    <row r="47" spans="1:22" ht="101.25" customHeight="1" x14ac:dyDescent="0.25">
      <c r="A47" s="52" t="s">
        <v>56</v>
      </c>
      <c r="B47" s="53" t="s">
        <v>115</v>
      </c>
      <c r="C47" s="54" t="s">
        <v>145</v>
      </c>
      <c r="D47" s="223"/>
      <c r="E47" s="224"/>
      <c r="F47" s="61" t="s">
        <v>72</v>
      </c>
      <c r="G47" s="84">
        <v>101.47</v>
      </c>
      <c r="H47" s="84">
        <v>94.3</v>
      </c>
      <c r="I47" s="84"/>
      <c r="J47" s="84"/>
      <c r="K47" s="32">
        <f t="shared" si="3"/>
        <v>94.3</v>
      </c>
      <c r="L47" s="89"/>
      <c r="M47" s="69">
        <f t="shared" si="4"/>
        <v>0.92933872080417856</v>
      </c>
      <c r="N47" s="223"/>
      <c r="O47" s="224"/>
      <c r="P47" s="224"/>
      <c r="Q47" s="225"/>
      <c r="R47" s="211"/>
      <c r="S47" s="211"/>
      <c r="T47" s="211"/>
      <c r="U47" s="211"/>
      <c r="V47" s="225"/>
    </row>
    <row r="48" spans="1:22" ht="56.25" customHeight="1" x14ac:dyDescent="0.25">
      <c r="A48" s="70" t="s">
        <v>56</v>
      </c>
      <c r="B48" s="53">
        <v>0</v>
      </c>
      <c r="C48" s="54" t="s">
        <v>148</v>
      </c>
      <c r="D48" s="223" t="s">
        <v>149</v>
      </c>
      <c r="E48" s="61" t="s">
        <v>61</v>
      </c>
      <c r="F48" s="61" t="s">
        <v>78</v>
      </c>
      <c r="G48" s="84"/>
      <c r="H48" s="84"/>
      <c r="I48" s="84"/>
      <c r="J48" s="84"/>
      <c r="K48" s="32">
        <f t="shared" si="3"/>
        <v>0</v>
      </c>
      <c r="L48" s="89"/>
      <c r="M48" s="69" t="e">
        <f t="shared" si="4"/>
        <v>#DIV/0!</v>
      </c>
      <c r="N48" s="223" t="s">
        <v>150</v>
      </c>
      <c r="O48" s="224" t="s">
        <v>151</v>
      </c>
      <c r="P48" s="224">
        <v>0</v>
      </c>
      <c r="Q48" s="225">
        <v>0</v>
      </c>
      <c r="R48" s="211" t="s">
        <v>40</v>
      </c>
      <c r="S48" s="211" t="s">
        <v>40</v>
      </c>
      <c r="T48" s="211" t="s">
        <v>40</v>
      </c>
      <c r="U48" s="211" t="s">
        <v>133</v>
      </c>
      <c r="V48" s="225" t="s">
        <v>126</v>
      </c>
    </row>
    <row r="49" spans="1:22" ht="165.75" customHeight="1" x14ac:dyDescent="0.25">
      <c r="A49" s="70" t="s">
        <v>56</v>
      </c>
      <c r="B49" s="53">
        <v>0</v>
      </c>
      <c r="C49" s="54" t="s">
        <v>148</v>
      </c>
      <c r="D49" s="223"/>
      <c r="E49" s="61" t="s">
        <v>61</v>
      </c>
      <c r="F49" s="61" t="s">
        <v>72</v>
      </c>
      <c r="G49" s="84"/>
      <c r="H49" s="84"/>
      <c r="I49" s="84"/>
      <c r="J49" s="84"/>
      <c r="K49" s="32">
        <f t="shared" si="3"/>
        <v>0</v>
      </c>
      <c r="L49" s="89"/>
      <c r="M49" s="69" t="e">
        <f t="shared" si="4"/>
        <v>#DIV/0!</v>
      </c>
      <c r="N49" s="223"/>
      <c r="O49" s="224"/>
      <c r="P49" s="224"/>
      <c r="Q49" s="225"/>
      <c r="R49" s="211"/>
      <c r="S49" s="211"/>
      <c r="T49" s="211"/>
      <c r="U49" s="211"/>
      <c r="V49" s="225"/>
    </row>
    <row r="50" spans="1:22" ht="66.75" customHeight="1" x14ac:dyDescent="0.25">
      <c r="A50" s="52" t="s">
        <v>56</v>
      </c>
      <c r="B50" s="53">
        <v>0</v>
      </c>
      <c r="C50" s="54" t="s">
        <v>152</v>
      </c>
      <c r="D50" s="60" t="s">
        <v>153</v>
      </c>
      <c r="E50" s="224" t="s">
        <v>71</v>
      </c>
      <c r="F50" s="224" t="s">
        <v>72</v>
      </c>
      <c r="G50" s="226">
        <v>863</v>
      </c>
      <c r="H50" s="226">
        <v>730.49</v>
      </c>
      <c r="I50" s="226"/>
      <c r="J50" s="226"/>
      <c r="K50" s="228">
        <f t="shared" si="3"/>
        <v>730.49</v>
      </c>
      <c r="L50" s="230">
        <v>3.64</v>
      </c>
      <c r="M50" s="232">
        <f t="shared" si="4"/>
        <v>0.85003956432694094</v>
      </c>
      <c r="N50" s="93" t="s">
        <v>154</v>
      </c>
      <c r="O50" s="94" t="s">
        <v>68</v>
      </c>
      <c r="P50" s="94">
        <v>417</v>
      </c>
      <c r="Q50" s="71">
        <v>417</v>
      </c>
      <c r="R50" s="95" t="s">
        <v>40</v>
      </c>
      <c r="S50" s="65" t="s">
        <v>40</v>
      </c>
      <c r="T50" s="66">
        <f t="shared" si="2"/>
        <v>1</v>
      </c>
      <c r="U50" s="95" t="s">
        <v>40</v>
      </c>
      <c r="V50" s="39" t="s">
        <v>41</v>
      </c>
    </row>
    <row r="51" spans="1:22" ht="112.5" customHeight="1" x14ac:dyDescent="0.25">
      <c r="A51" s="52"/>
      <c r="B51" s="53"/>
      <c r="C51" s="54"/>
      <c r="D51" s="60" t="s">
        <v>155</v>
      </c>
      <c r="E51" s="224"/>
      <c r="F51" s="224"/>
      <c r="G51" s="227"/>
      <c r="H51" s="227"/>
      <c r="I51" s="227"/>
      <c r="J51" s="227"/>
      <c r="K51" s="229"/>
      <c r="L51" s="231"/>
      <c r="M51" s="233"/>
      <c r="N51" s="60" t="s">
        <v>156</v>
      </c>
      <c r="O51" s="61" t="s">
        <v>68</v>
      </c>
      <c r="P51" s="61">
        <v>0</v>
      </c>
      <c r="Q51" s="35">
        <v>0</v>
      </c>
      <c r="R51" s="65" t="s">
        <v>40</v>
      </c>
      <c r="S51" s="65" t="s">
        <v>40</v>
      </c>
      <c r="T51" s="66" t="s">
        <v>133</v>
      </c>
      <c r="U51" s="65" t="s">
        <v>40</v>
      </c>
      <c r="V51" s="39" t="s">
        <v>126</v>
      </c>
    </row>
    <row r="52" spans="1:22" ht="51" customHeight="1" x14ac:dyDescent="0.25">
      <c r="A52" s="52" t="s">
        <v>56</v>
      </c>
      <c r="B52" s="53">
        <v>0</v>
      </c>
      <c r="C52" s="54" t="s">
        <v>157</v>
      </c>
      <c r="D52" s="60" t="s">
        <v>158</v>
      </c>
      <c r="E52" s="224" t="s">
        <v>61</v>
      </c>
      <c r="F52" s="224" t="s">
        <v>72</v>
      </c>
      <c r="G52" s="234"/>
      <c r="H52" s="226"/>
      <c r="I52" s="226"/>
      <c r="J52" s="226"/>
      <c r="K52" s="176">
        <f t="shared" si="3"/>
        <v>0</v>
      </c>
      <c r="L52" s="235"/>
      <c r="M52" s="211" t="e">
        <f t="shared" si="4"/>
        <v>#DIV/0!</v>
      </c>
      <c r="N52" s="223" t="s">
        <v>159</v>
      </c>
      <c r="O52" s="224" t="s">
        <v>160</v>
      </c>
      <c r="P52" s="224">
        <v>0</v>
      </c>
      <c r="Q52" s="225">
        <v>0</v>
      </c>
      <c r="R52" s="211" t="s">
        <v>40</v>
      </c>
      <c r="S52" s="211" t="s">
        <v>40</v>
      </c>
      <c r="T52" s="236" t="s">
        <v>133</v>
      </c>
      <c r="U52" s="211" t="s">
        <v>40</v>
      </c>
      <c r="V52" s="225" t="s">
        <v>126</v>
      </c>
    </row>
    <row r="53" spans="1:22" ht="105.75" customHeight="1" x14ac:dyDescent="0.25">
      <c r="A53" s="52" t="s">
        <v>56</v>
      </c>
      <c r="B53" s="53">
        <v>0</v>
      </c>
      <c r="C53" s="54" t="s">
        <v>161</v>
      </c>
      <c r="D53" s="60" t="s">
        <v>162</v>
      </c>
      <c r="E53" s="224"/>
      <c r="F53" s="224"/>
      <c r="G53" s="234"/>
      <c r="H53" s="227"/>
      <c r="I53" s="227"/>
      <c r="J53" s="227"/>
      <c r="K53" s="176"/>
      <c r="L53" s="235"/>
      <c r="M53" s="211"/>
      <c r="N53" s="223"/>
      <c r="O53" s="224"/>
      <c r="P53" s="224"/>
      <c r="Q53" s="225"/>
      <c r="R53" s="211"/>
      <c r="S53" s="211"/>
      <c r="T53" s="236"/>
      <c r="U53" s="211"/>
      <c r="V53" s="225"/>
    </row>
    <row r="54" spans="1:22" ht="73.5" customHeight="1" x14ac:dyDescent="0.25">
      <c r="A54" s="219" t="s">
        <v>56</v>
      </c>
      <c r="B54" s="237" t="s">
        <v>115</v>
      </c>
      <c r="C54" s="239" t="s">
        <v>163</v>
      </c>
      <c r="D54" s="241" t="s">
        <v>164</v>
      </c>
      <c r="E54" s="243" t="s">
        <v>61</v>
      </c>
      <c r="F54" s="61" t="s">
        <v>78</v>
      </c>
      <c r="G54" s="84">
        <v>18976.11</v>
      </c>
      <c r="H54" s="96">
        <v>18976.11</v>
      </c>
      <c r="I54" s="96"/>
      <c r="J54" s="96"/>
      <c r="K54" s="32">
        <f t="shared" si="3"/>
        <v>18976.11</v>
      </c>
      <c r="L54" s="89"/>
      <c r="M54" s="66">
        <f t="shared" si="4"/>
        <v>1</v>
      </c>
      <c r="N54" s="241" t="s">
        <v>165</v>
      </c>
      <c r="O54" s="243" t="s">
        <v>166</v>
      </c>
      <c r="P54" s="243">
        <v>0</v>
      </c>
      <c r="Q54" s="212">
        <v>12</v>
      </c>
      <c r="R54" s="245" t="s">
        <v>133</v>
      </c>
      <c r="S54" s="245" t="s">
        <v>133</v>
      </c>
      <c r="T54" s="248" t="s">
        <v>133</v>
      </c>
      <c r="U54" s="245" t="s">
        <v>133</v>
      </c>
      <c r="V54" s="212" t="s">
        <v>126</v>
      </c>
    </row>
    <row r="55" spans="1:22" ht="80.25" customHeight="1" x14ac:dyDescent="0.25">
      <c r="A55" s="220"/>
      <c r="B55" s="238"/>
      <c r="C55" s="240"/>
      <c r="D55" s="242"/>
      <c r="E55" s="244"/>
      <c r="F55" s="61" t="s">
        <v>72</v>
      </c>
      <c r="G55" s="84">
        <v>191.98</v>
      </c>
      <c r="H55" s="96">
        <v>191.68</v>
      </c>
      <c r="I55" s="96"/>
      <c r="J55" s="96"/>
      <c r="K55" s="32">
        <f t="shared" si="3"/>
        <v>191.68</v>
      </c>
      <c r="L55" s="89"/>
      <c r="M55" s="66">
        <f t="shared" si="4"/>
        <v>0.9984373372226274</v>
      </c>
      <c r="N55" s="242"/>
      <c r="O55" s="244"/>
      <c r="P55" s="244"/>
      <c r="Q55" s="208"/>
      <c r="R55" s="246"/>
      <c r="S55" s="247"/>
      <c r="T55" s="249"/>
      <c r="U55" s="247"/>
      <c r="V55" s="208"/>
    </row>
    <row r="56" spans="1:22" ht="409.5" customHeight="1" x14ac:dyDescent="0.25">
      <c r="A56" s="30"/>
      <c r="B56" s="72"/>
      <c r="C56" s="73"/>
      <c r="D56" s="175" t="s">
        <v>167</v>
      </c>
      <c r="E56" s="175"/>
      <c r="F56" s="175"/>
      <c r="G56" s="176"/>
      <c r="H56" s="176"/>
      <c r="I56" s="177"/>
      <c r="J56" s="177"/>
      <c r="K56" s="177"/>
      <c r="L56" s="175"/>
      <c r="M56" s="175"/>
      <c r="N56" s="33" t="s">
        <v>168</v>
      </c>
      <c r="O56" s="31" t="s">
        <v>39</v>
      </c>
      <c r="P56" s="31">
        <v>80</v>
      </c>
      <c r="Q56" s="35">
        <v>98.8</v>
      </c>
      <c r="R56" s="36">
        <f t="shared" si="5"/>
        <v>1</v>
      </c>
      <c r="S56" s="38" t="s">
        <v>40</v>
      </c>
      <c r="T56" s="38" t="s">
        <v>40</v>
      </c>
      <c r="U56" s="38" t="s">
        <v>40</v>
      </c>
      <c r="V56" s="39" t="s">
        <v>41</v>
      </c>
    </row>
    <row r="57" spans="1:22" ht="36" customHeight="1" x14ac:dyDescent="0.25">
      <c r="A57" s="48" t="s">
        <v>56</v>
      </c>
      <c r="B57" s="49">
        <v>0</v>
      </c>
      <c r="C57" s="50" t="s">
        <v>169</v>
      </c>
      <c r="D57" s="202" t="s">
        <v>170</v>
      </c>
      <c r="E57" s="202"/>
      <c r="F57" s="202"/>
      <c r="G57" s="176"/>
      <c r="H57" s="176"/>
      <c r="I57" s="177"/>
      <c r="J57" s="177"/>
      <c r="K57" s="177"/>
      <c r="L57" s="202"/>
      <c r="M57" s="202"/>
      <c r="N57" s="202"/>
      <c r="O57" s="202"/>
      <c r="P57" s="202"/>
      <c r="Q57" s="202"/>
      <c r="R57" s="202"/>
      <c r="S57" s="202"/>
      <c r="T57" s="202"/>
      <c r="U57" s="202"/>
      <c r="V57" s="202"/>
    </row>
    <row r="58" spans="1:22" ht="191.25" customHeight="1" x14ac:dyDescent="0.25">
      <c r="A58" s="52" t="s">
        <v>56</v>
      </c>
      <c r="B58" s="53">
        <v>0</v>
      </c>
      <c r="C58" s="54" t="s">
        <v>171</v>
      </c>
      <c r="D58" s="55" t="s">
        <v>172</v>
      </c>
      <c r="E58" s="56" t="s">
        <v>61</v>
      </c>
      <c r="F58" s="56" t="s">
        <v>72</v>
      </c>
      <c r="G58" s="62"/>
      <c r="H58" s="62"/>
      <c r="I58" s="62"/>
      <c r="J58" s="62"/>
      <c r="K58" s="63">
        <f t="shared" si="3"/>
        <v>0</v>
      </c>
      <c r="L58" s="99"/>
      <c r="M58" s="64" t="e">
        <f t="shared" si="4"/>
        <v>#DIV/0!</v>
      </c>
      <c r="N58" s="55" t="s">
        <v>173</v>
      </c>
      <c r="O58" s="56" t="s">
        <v>174</v>
      </c>
      <c r="P58" s="56">
        <v>55</v>
      </c>
      <c r="Q58" s="57">
        <v>1439</v>
      </c>
      <c r="R58" s="58" t="s">
        <v>40</v>
      </c>
      <c r="S58" s="58" t="s">
        <v>40</v>
      </c>
      <c r="T58" s="59">
        <f t="shared" si="2"/>
        <v>1</v>
      </c>
      <c r="U58" s="58" t="s">
        <v>40</v>
      </c>
      <c r="V58" s="39" t="s">
        <v>175</v>
      </c>
    </row>
    <row r="59" spans="1:22" ht="157.5" customHeight="1" x14ac:dyDescent="0.25">
      <c r="A59" s="52" t="s">
        <v>56</v>
      </c>
      <c r="B59" s="53">
        <v>0</v>
      </c>
      <c r="C59" s="54" t="s">
        <v>176</v>
      </c>
      <c r="D59" s="60" t="s">
        <v>177</v>
      </c>
      <c r="E59" s="61" t="s">
        <v>61</v>
      </c>
      <c r="F59" s="61" t="s">
        <v>72</v>
      </c>
      <c r="G59" s="67"/>
      <c r="H59" s="67"/>
      <c r="I59" s="67"/>
      <c r="J59" s="67"/>
      <c r="K59" s="32">
        <f t="shared" si="3"/>
        <v>0</v>
      </c>
      <c r="L59" s="89"/>
      <c r="M59" s="69" t="e">
        <f t="shared" si="4"/>
        <v>#DIV/0!</v>
      </c>
      <c r="N59" s="60" t="s">
        <v>178</v>
      </c>
      <c r="O59" s="61" t="s">
        <v>179</v>
      </c>
      <c r="P59" s="61">
        <v>334</v>
      </c>
      <c r="Q59" s="35">
        <v>226</v>
      </c>
      <c r="R59" s="65" t="s">
        <v>40</v>
      </c>
      <c r="S59" s="65" t="s">
        <v>40</v>
      </c>
      <c r="T59" s="66">
        <f t="shared" si="2"/>
        <v>0.67664670658682635</v>
      </c>
      <c r="U59" s="65" t="s">
        <v>40</v>
      </c>
      <c r="V59" s="74" t="s">
        <v>180</v>
      </c>
    </row>
    <row r="60" spans="1:22" ht="84" customHeight="1" x14ac:dyDescent="0.25">
      <c r="A60" s="30"/>
      <c r="B60" s="72"/>
      <c r="C60" s="73"/>
      <c r="D60" s="175" t="s">
        <v>181</v>
      </c>
      <c r="E60" s="175"/>
      <c r="F60" s="175"/>
      <c r="G60" s="176"/>
      <c r="H60" s="176"/>
      <c r="I60" s="177"/>
      <c r="J60" s="177"/>
      <c r="K60" s="177"/>
      <c r="L60" s="175"/>
      <c r="M60" s="175"/>
      <c r="N60" s="33" t="s">
        <v>182</v>
      </c>
      <c r="O60" s="31" t="s">
        <v>39</v>
      </c>
      <c r="P60" s="31">
        <v>100</v>
      </c>
      <c r="Q60" s="100">
        <v>152</v>
      </c>
      <c r="R60" s="36">
        <f t="shared" si="5"/>
        <v>1</v>
      </c>
      <c r="S60" s="38" t="s">
        <v>40</v>
      </c>
      <c r="T60" s="38" t="s">
        <v>40</v>
      </c>
      <c r="U60" s="38" t="s">
        <v>40</v>
      </c>
      <c r="V60" s="39" t="s">
        <v>41</v>
      </c>
    </row>
    <row r="61" spans="1:22" ht="42.75" customHeight="1" x14ac:dyDescent="0.25">
      <c r="A61" s="48" t="s">
        <v>56</v>
      </c>
      <c r="B61" s="49">
        <v>0</v>
      </c>
      <c r="C61" s="50" t="s">
        <v>183</v>
      </c>
      <c r="D61" s="202" t="s">
        <v>184</v>
      </c>
      <c r="E61" s="202"/>
      <c r="F61" s="202"/>
      <c r="G61" s="176"/>
      <c r="H61" s="176"/>
      <c r="I61" s="177"/>
      <c r="J61" s="177"/>
      <c r="K61" s="177"/>
      <c r="L61" s="202"/>
      <c r="M61" s="202"/>
      <c r="N61" s="202"/>
      <c r="O61" s="202"/>
      <c r="P61" s="202"/>
      <c r="Q61" s="202"/>
      <c r="R61" s="202"/>
      <c r="S61" s="202"/>
      <c r="T61" s="202"/>
      <c r="U61" s="202"/>
      <c r="V61" s="202"/>
    </row>
    <row r="62" spans="1:22" ht="47.25" x14ac:dyDescent="0.25">
      <c r="A62" s="52" t="s">
        <v>56</v>
      </c>
      <c r="B62" s="53">
        <v>0</v>
      </c>
      <c r="C62" s="54" t="s">
        <v>185</v>
      </c>
      <c r="D62" s="223" t="s">
        <v>186</v>
      </c>
      <c r="E62" s="224" t="s">
        <v>71</v>
      </c>
      <c r="F62" s="61" t="s">
        <v>72</v>
      </c>
      <c r="G62" s="84">
        <v>52823.78</v>
      </c>
      <c r="H62" s="84">
        <v>52247.76</v>
      </c>
      <c r="I62" s="84">
        <v>229.01</v>
      </c>
      <c r="J62" s="84">
        <v>118.02</v>
      </c>
      <c r="K62" s="32">
        <f t="shared" si="3"/>
        <v>52136.77</v>
      </c>
      <c r="L62" s="68">
        <v>3.77</v>
      </c>
      <c r="M62" s="69">
        <f t="shared" si="4"/>
        <v>0.98706475065036892</v>
      </c>
      <c r="N62" s="223" t="s">
        <v>187</v>
      </c>
      <c r="O62" s="224" t="s">
        <v>39</v>
      </c>
      <c r="P62" s="224">
        <v>100</v>
      </c>
      <c r="Q62" s="225">
        <v>95</v>
      </c>
      <c r="R62" s="211" t="s">
        <v>40</v>
      </c>
      <c r="S62" s="211" t="s">
        <v>40</v>
      </c>
      <c r="T62" s="211" t="s">
        <v>133</v>
      </c>
      <c r="U62" s="211" t="s">
        <v>40</v>
      </c>
      <c r="V62" s="225" t="s">
        <v>126</v>
      </c>
    </row>
    <row r="63" spans="1:22" ht="31.5" x14ac:dyDescent="0.25">
      <c r="A63" s="52" t="s">
        <v>56</v>
      </c>
      <c r="B63" s="53">
        <v>0</v>
      </c>
      <c r="C63" s="54" t="s">
        <v>188</v>
      </c>
      <c r="D63" s="223"/>
      <c r="E63" s="224"/>
      <c r="F63" s="61" t="s">
        <v>189</v>
      </c>
      <c r="G63" s="84">
        <v>12151.9</v>
      </c>
      <c r="H63" s="84">
        <v>12096.2</v>
      </c>
      <c r="I63" s="84"/>
      <c r="J63" s="84"/>
      <c r="K63" s="32">
        <f t="shared" si="3"/>
        <v>12096.2</v>
      </c>
      <c r="L63" s="88"/>
      <c r="M63" s="69">
        <f t="shared" si="4"/>
        <v>0.99541635464412981</v>
      </c>
      <c r="N63" s="223"/>
      <c r="O63" s="224"/>
      <c r="P63" s="224"/>
      <c r="Q63" s="225"/>
      <c r="R63" s="211"/>
      <c r="S63" s="211"/>
      <c r="T63" s="211"/>
      <c r="U63" s="211"/>
      <c r="V63" s="225"/>
    </row>
    <row r="64" spans="1:22" ht="66.75" customHeight="1" x14ac:dyDescent="0.25">
      <c r="A64" s="52" t="s">
        <v>56</v>
      </c>
      <c r="B64" s="53">
        <v>0</v>
      </c>
      <c r="C64" s="54" t="s">
        <v>190</v>
      </c>
      <c r="D64" s="223"/>
      <c r="E64" s="224"/>
      <c r="F64" s="61" t="s">
        <v>72</v>
      </c>
      <c r="G64" s="84">
        <v>22777.95</v>
      </c>
      <c r="H64" s="84">
        <v>22713.99</v>
      </c>
      <c r="I64" s="84"/>
      <c r="J64" s="84"/>
      <c r="K64" s="32">
        <f t="shared" si="3"/>
        <v>22713.99</v>
      </c>
      <c r="L64" s="88"/>
      <c r="M64" s="69">
        <f t="shared" si="4"/>
        <v>0.99719202123105899</v>
      </c>
      <c r="N64" s="223"/>
      <c r="O64" s="224"/>
      <c r="P64" s="224"/>
      <c r="Q64" s="225"/>
      <c r="R64" s="211"/>
      <c r="S64" s="211"/>
      <c r="T64" s="211"/>
      <c r="U64" s="211"/>
      <c r="V64" s="225"/>
    </row>
    <row r="65" spans="1:22" ht="66.75" customHeight="1" x14ac:dyDescent="0.25">
      <c r="A65" s="52" t="s">
        <v>56</v>
      </c>
      <c r="B65" s="53" t="s">
        <v>115</v>
      </c>
      <c r="C65" s="54" t="s">
        <v>191</v>
      </c>
      <c r="D65" s="60" t="s">
        <v>192</v>
      </c>
      <c r="E65" s="61" t="s">
        <v>71</v>
      </c>
      <c r="F65" s="61" t="s">
        <v>72</v>
      </c>
      <c r="G65" s="84">
        <v>1364.26</v>
      </c>
      <c r="H65" s="84">
        <v>1348.66</v>
      </c>
      <c r="I65" s="84"/>
      <c r="J65" s="84"/>
      <c r="K65" s="101">
        <f t="shared" si="3"/>
        <v>1348.66</v>
      </c>
      <c r="L65" s="88">
        <v>13.8</v>
      </c>
      <c r="M65" s="69">
        <f t="shared" si="4"/>
        <v>0.99866712083290143</v>
      </c>
      <c r="N65" s="60" t="s">
        <v>193</v>
      </c>
      <c r="O65" s="61" t="s">
        <v>194</v>
      </c>
      <c r="P65" s="61">
        <v>320</v>
      </c>
      <c r="Q65" s="39">
        <v>0</v>
      </c>
      <c r="R65" s="65" t="s">
        <v>40</v>
      </c>
      <c r="S65" s="65" t="s">
        <v>40</v>
      </c>
      <c r="T65" s="66">
        <f t="shared" si="2"/>
        <v>0</v>
      </c>
      <c r="U65" s="65" t="s">
        <v>40</v>
      </c>
      <c r="V65" s="39" t="s">
        <v>195</v>
      </c>
    </row>
    <row r="66" spans="1:22" ht="87.75" customHeight="1" x14ac:dyDescent="0.25">
      <c r="A66" s="52" t="s">
        <v>56</v>
      </c>
      <c r="B66" s="53">
        <v>0</v>
      </c>
      <c r="C66" s="54" t="s">
        <v>196</v>
      </c>
      <c r="D66" s="60" t="s">
        <v>197</v>
      </c>
      <c r="E66" s="61" t="s">
        <v>61</v>
      </c>
      <c r="F66" s="61" t="s">
        <v>72</v>
      </c>
      <c r="G66" s="84">
        <v>0</v>
      </c>
      <c r="H66" s="84">
        <v>0</v>
      </c>
      <c r="I66" s="84"/>
      <c r="J66" s="84"/>
      <c r="K66" s="32">
        <f t="shared" si="3"/>
        <v>0</v>
      </c>
      <c r="L66" s="88"/>
      <c r="M66" s="69" t="e">
        <f t="shared" si="4"/>
        <v>#DIV/0!</v>
      </c>
      <c r="N66" s="60" t="s">
        <v>198</v>
      </c>
      <c r="O66" s="61" t="s">
        <v>199</v>
      </c>
      <c r="P66" s="61">
        <v>0</v>
      </c>
      <c r="Q66" s="39">
        <v>0</v>
      </c>
      <c r="R66" s="65" t="s">
        <v>40</v>
      </c>
      <c r="S66" s="65" t="s">
        <v>40</v>
      </c>
      <c r="T66" s="65" t="s">
        <v>133</v>
      </c>
      <c r="U66" s="65" t="s">
        <v>40</v>
      </c>
      <c r="V66" s="39" t="s">
        <v>126</v>
      </c>
    </row>
    <row r="67" spans="1:22" ht="88.5" customHeight="1" x14ac:dyDescent="0.25">
      <c r="A67" s="52" t="s">
        <v>56</v>
      </c>
      <c r="B67" s="53">
        <v>0</v>
      </c>
      <c r="C67" s="54" t="s">
        <v>200</v>
      </c>
      <c r="D67" s="60" t="s">
        <v>201</v>
      </c>
      <c r="E67" s="61" t="s">
        <v>61</v>
      </c>
      <c r="F67" s="61" t="s">
        <v>72</v>
      </c>
      <c r="G67" s="84">
        <v>0</v>
      </c>
      <c r="H67" s="84">
        <v>0</v>
      </c>
      <c r="I67" s="84"/>
      <c r="J67" s="84"/>
      <c r="K67" s="32">
        <f t="shared" si="3"/>
        <v>0</v>
      </c>
      <c r="L67" s="88"/>
      <c r="M67" s="69" t="e">
        <f t="shared" si="4"/>
        <v>#DIV/0!</v>
      </c>
      <c r="N67" s="60" t="s">
        <v>202</v>
      </c>
      <c r="O67" s="61" t="s">
        <v>68</v>
      </c>
      <c r="P67" s="61">
        <v>0</v>
      </c>
      <c r="Q67" s="39">
        <v>0</v>
      </c>
      <c r="R67" s="65" t="s">
        <v>40</v>
      </c>
      <c r="S67" s="65" t="s">
        <v>40</v>
      </c>
      <c r="T67" s="65" t="s">
        <v>133</v>
      </c>
      <c r="U67" s="65" t="s">
        <v>40</v>
      </c>
      <c r="V67" s="39" t="s">
        <v>126</v>
      </c>
    </row>
    <row r="68" spans="1:22" ht="36" customHeight="1" x14ac:dyDescent="0.25">
      <c r="A68" s="49" t="s">
        <v>56</v>
      </c>
      <c r="B68" s="49">
        <v>0</v>
      </c>
      <c r="C68" s="50" t="s">
        <v>203</v>
      </c>
      <c r="D68" s="202" t="s">
        <v>204</v>
      </c>
      <c r="E68" s="202"/>
      <c r="F68" s="202"/>
      <c r="G68" s="176"/>
      <c r="H68" s="176"/>
      <c r="I68" s="177"/>
      <c r="J68" s="177"/>
      <c r="K68" s="177"/>
      <c r="L68" s="202"/>
      <c r="M68" s="202"/>
      <c r="N68" s="202"/>
      <c r="O68" s="202"/>
      <c r="P68" s="202"/>
      <c r="Q68" s="202"/>
      <c r="R68" s="202"/>
      <c r="S68" s="202"/>
      <c r="T68" s="202"/>
      <c r="U68" s="202"/>
      <c r="V68" s="202"/>
    </row>
    <row r="69" spans="1:22" ht="45.75" customHeight="1" x14ac:dyDescent="0.25">
      <c r="A69" s="53" t="s">
        <v>56</v>
      </c>
      <c r="B69" s="53">
        <v>0</v>
      </c>
      <c r="C69" s="54" t="s">
        <v>205</v>
      </c>
      <c r="D69" s="241" t="s">
        <v>206</v>
      </c>
      <c r="E69" s="243" t="s">
        <v>71</v>
      </c>
      <c r="F69" s="61" t="s">
        <v>72</v>
      </c>
      <c r="G69" s="84">
        <v>57222.17</v>
      </c>
      <c r="H69" s="84">
        <v>46105.83</v>
      </c>
      <c r="I69" s="84"/>
      <c r="J69" s="84"/>
      <c r="K69" s="32">
        <f t="shared" si="3"/>
        <v>46105.83</v>
      </c>
      <c r="L69" s="89"/>
      <c r="M69" s="69">
        <f t="shared" si="4"/>
        <v>0.80573368678608315</v>
      </c>
      <c r="N69" s="241" t="s">
        <v>207</v>
      </c>
      <c r="O69" s="243" t="s">
        <v>199</v>
      </c>
      <c r="P69" s="224">
        <v>401</v>
      </c>
      <c r="Q69" s="225">
        <v>518</v>
      </c>
      <c r="R69" s="211" t="s">
        <v>40</v>
      </c>
      <c r="S69" s="211" t="s">
        <v>40</v>
      </c>
      <c r="T69" s="245">
        <f t="shared" si="2"/>
        <v>1</v>
      </c>
      <c r="U69" s="245" t="s">
        <v>40</v>
      </c>
      <c r="V69" s="252" t="s">
        <v>41</v>
      </c>
    </row>
    <row r="70" spans="1:22" ht="47.25" x14ac:dyDescent="0.25">
      <c r="A70" s="53" t="s">
        <v>56</v>
      </c>
      <c r="B70" s="53">
        <v>0</v>
      </c>
      <c r="C70" s="54" t="s">
        <v>208</v>
      </c>
      <c r="D70" s="250"/>
      <c r="E70" s="251"/>
      <c r="F70" s="61" t="s">
        <v>78</v>
      </c>
      <c r="G70" s="84">
        <v>451593.98</v>
      </c>
      <c r="H70" s="84">
        <v>372410.16</v>
      </c>
      <c r="I70" s="84"/>
      <c r="J70" s="84"/>
      <c r="K70" s="32">
        <f t="shared" si="3"/>
        <v>372410.16</v>
      </c>
      <c r="L70" s="89"/>
      <c r="M70" s="69">
        <f t="shared" si="4"/>
        <v>0.82465705145139445</v>
      </c>
      <c r="N70" s="250"/>
      <c r="O70" s="251"/>
      <c r="P70" s="224"/>
      <c r="Q70" s="225"/>
      <c r="R70" s="211"/>
      <c r="S70" s="211"/>
      <c r="T70" s="246"/>
      <c r="U70" s="246"/>
      <c r="V70" s="253"/>
    </row>
    <row r="71" spans="1:22" ht="45.75" customHeight="1" x14ac:dyDescent="0.25">
      <c r="A71" s="53" t="s">
        <v>56</v>
      </c>
      <c r="B71" s="53">
        <v>0</v>
      </c>
      <c r="C71" s="54" t="s">
        <v>209</v>
      </c>
      <c r="D71" s="250"/>
      <c r="E71" s="251"/>
      <c r="F71" s="61" t="s">
        <v>78</v>
      </c>
      <c r="G71" s="84">
        <v>40973.040000000001</v>
      </c>
      <c r="H71" s="84">
        <v>34087.49</v>
      </c>
      <c r="I71" s="84"/>
      <c r="J71" s="84"/>
      <c r="K71" s="32">
        <f t="shared" si="3"/>
        <v>34087.49</v>
      </c>
      <c r="L71" s="88"/>
      <c r="M71" s="69">
        <f t="shared" si="4"/>
        <v>0.83194925248407237</v>
      </c>
      <c r="N71" s="242"/>
      <c r="O71" s="244"/>
      <c r="P71" s="224"/>
      <c r="Q71" s="225"/>
      <c r="R71" s="211"/>
      <c r="S71" s="211"/>
      <c r="T71" s="247"/>
      <c r="U71" s="246"/>
      <c r="V71" s="254"/>
    </row>
    <row r="72" spans="1:22" ht="318" customHeight="1" x14ac:dyDescent="0.25">
      <c r="A72" s="97" t="s">
        <v>56</v>
      </c>
      <c r="B72" s="97">
        <v>0</v>
      </c>
      <c r="C72" s="98" t="s">
        <v>210</v>
      </c>
      <c r="D72" s="250"/>
      <c r="E72" s="251"/>
      <c r="F72" s="94" t="s">
        <v>72</v>
      </c>
      <c r="G72" s="92">
        <v>4354.49</v>
      </c>
      <c r="H72" s="92">
        <v>2844.92</v>
      </c>
      <c r="I72" s="92"/>
      <c r="J72" s="92"/>
      <c r="K72" s="102">
        <f t="shared" si="3"/>
        <v>2844.92</v>
      </c>
      <c r="L72" s="103"/>
      <c r="M72" s="91">
        <f t="shared" si="4"/>
        <v>0.65333024074001778</v>
      </c>
      <c r="N72" s="60" t="s">
        <v>211</v>
      </c>
      <c r="O72" s="61" t="s">
        <v>212</v>
      </c>
      <c r="P72" s="61">
        <v>7782</v>
      </c>
      <c r="Q72" s="39">
        <v>6398.6</v>
      </c>
      <c r="R72" s="65" t="s">
        <v>40</v>
      </c>
      <c r="S72" s="65" t="s">
        <v>40</v>
      </c>
      <c r="T72" s="95">
        <f t="shared" si="2"/>
        <v>0.82223078900025703</v>
      </c>
      <c r="U72" s="65" t="s">
        <v>40</v>
      </c>
      <c r="V72" s="104" t="s">
        <v>213</v>
      </c>
    </row>
    <row r="73" spans="1:22" ht="20.25" customHeight="1" x14ac:dyDescent="0.25">
      <c r="A73" s="48"/>
      <c r="B73" s="255"/>
      <c r="C73" s="255"/>
      <c r="D73" s="255"/>
      <c r="E73" s="255"/>
      <c r="F73" s="51"/>
      <c r="G73" s="105"/>
      <c r="H73" s="105"/>
      <c r="I73" s="105"/>
      <c r="J73" s="105"/>
      <c r="K73" s="106"/>
      <c r="L73" s="107"/>
      <c r="M73" s="108"/>
      <c r="N73" s="109"/>
      <c r="O73" s="110"/>
      <c r="P73" s="110"/>
      <c r="Q73" s="110"/>
      <c r="R73" s="110"/>
      <c r="S73" s="110"/>
      <c r="T73" s="111"/>
      <c r="U73" s="110"/>
      <c r="V73" s="112"/>
    </row>
    <row r="74" spans="1:22" ht="24.75" customHeight="1" x14ac:dyDescent="0.25">
      <c r="A74" s="256" t="s">
        <v>214</v>
      </c>
      <c r="B74" s="257"/>
      <c r="C74" s="257"/>
      <c r="D74" s="257"/>
      <c r="E74" s="257"/>
      <c r="F74" s="258"/>
      <c r="G74" s="113">
        <f t="shared" ref="G74:L74" si="6">G75+G81</f>
        <v>1404707.04</v>
      </c>
      <c r="H74" s="113">
        <f t="shared" si="6"/>
        <v>2225690.19</v>
      </c>
      <c r="I74" s="113">
        <f t="shared" si="6"/>
        <v>4467.03</v>
      </c>
      <c r="J74" s="113">
        <f t="shared" si="6"/>
        <v>1062.99</v>
      </c>
      <c r="K74" s="113">
        <f t="shared" si="6"/>
        <v>2222286.15</v>
      </c>
      <c r="L74" s="113">
        <f t="shared" si="6"/>
        <v>4003.9</v>
      </c>
      <c r="M74" s="114">
        <f t="shared" si="4"/>
        <v>1</v>
      </c>
      <c r="N74" s="259" t="s">
        <v>215</v>
      </c>
      <c r="O74" s="260"/>
      <c r="P74" s="260"/>
      <c r="Q74" s="261"/>
      <c r="R74" s="262">
        <f>SUM(R6:R8,R9,S10:S13,S14,R21:R22,S23,R24:R25,R56,R60)</f>
        <v>15.302336186540732</v>
      </c>
      <c r="S74" s="263"/>
      <c r="T74" s="262" t="s">
        <v>40</v>
      </c>
      <c r="U74" s="263"/>
      <c r="V74" s="115" t="s">
        <v>40</v>
      </c>
    </row>
    <row r="75" spans="1:22" ht="42" customHeight="1" x14ac:dyDescent="0.25">
      <c r="A75" s="264" t="s">
        <v>216</v>
      </c>
      <c r="B75" s="265"/>
      <c r="C75" s="265"/>
      <c r="D75" s="265"/>
      <c r="E75" s="265"/>
      <c r="F75" s="266"/>
      <c r="G75" s="116">
        <f t="shared" ref="G75:L75" si="7">SUM(G77:G80)</f>
        <v>904707.04</v>
      </c>
      <c r="H75" s="116">
        <f t="shared" si="7"/>
        <v>769690.19</v>
      </c>
      <c r="I75" s="116">
        <f t="shared" si="7"/>
        <v>4467.03</v>
      </c>
      <c r="J75" s="116">
        <f t="shared" si="7"/>
        <v>1062.99</v>
      </c>
      <c r="K75" s="116">
        <f t="shared" si="7"/>
        <v>766286.15</v>
      </c>
      <c r="L75" s="117">
        <f t="shared" si="7"/>
        <v>4003.9</v>
      </c>
      <c r="M75" s="118" t="s">
        <v>40</v>
      </c>
      <c r="N75" s="259" t="s">
        <v>217</v>
      </c>
      <c r="O75" s="260"/>
      <c r="P75" s="260"/>
      <c r="Q75" s="261"/>
      <c r="R75" s="267">
        <v>16</v>
      </c>
      <c r="S75" s="268"/>
      <c r="T75" s="262" t="s">
        <v>40</v>
      </c>
      <c r="U75" s="263"/>
      <c r="V75" s="115" t="s">
        <v>40</v>
      </c>
    </row>
    <row r="76" spans="1:22" ht="23.25" customHeight="1" x14ac:dyDescent="0.25">
      <c r="A76" s="264" t="s">
        <v>218</v>
      </c>
      <c r="B76" s="265"/>
      <c r="C76" s="265"/>
      <c r="D76" s="265"/>
      <c r="E76" s="265"/>
      <c r="F76" s="266"/>
      <c r="G76" s="119"/>
      <c r="H76" s="119"/>
      <c r="I76" s="119"/>
      <c r="J76" s="119"/>
      <c r="K76" s="119"/>
      <c r="L76" s="120"/>
      <c r="M76" s="118" t="s">
        <v>40</v>
      </c>
      <c r="N76" s="269" t="s">
        <v>219</v>
      </c>
      <c r="O76" s="270"/>
      <c r="P76" s="270"/>
      <c r="Q76" s="271"/>
      <c r="R76" s="278">
        <f>R74/R75</f>
        <v>0.95639601165879573</v>
      </c>
      <c r="S76" s="279"/>
      <c r="T76" s="284" t="s">
        <v>40</v>
      </c>
      <c r="U76" s="285"/>
      <c r="V76" s="290" t="s">
        <v>40</v>
      </c>
    </row>
    <row r="77" spans="1:22" ht="29.25" customHeight="1" x14ac:dyDescent="0.25">
      <c r="A77" s="264" t="s">
        <v>220</v>
      </c>
      <c r="B77" s="265"/>
      <c r="C77" s="265"/>
      <c r="D77" s="265"/>
      <c r="E77" s="265"/>
      <c r="F77" s="266"/>
      <c r="G77" s="116">
        <f t="shared" ref="G77:L77" si="8">SUM(G18:G19,G27,G29:G38,G41:G42,G45,G47,G49:G53,G55,G58:G59,G62,G64:G65,G66:G67,G69,G72)</f>
        <v>259428.14</v>
      </c>
      <c r="H77" s="116">
        <f t="shared" si="8"/>
        <v>228254.22</v>
      </c>
      <c r="I77" s="116">
        <f t="shared" si="8"/>
        <v>708.99</v>
      </c>
      <c r="J77" s="116">
        <f t="shared" si="8"/>
        <v>1062.99</v>
      </c>
      <c r="K77" s="116">
        <f t="shared" si="8"/>
        <v>228608.22</v>
      </c>
      <c r="L77" s="117">
        <f t="shared" si="8"/>
        <v>4003.9</v>
      </c>
      <c r="M77" s="118" t="s">
        <v>40</v>
      </c>
      <c r="N77" s="272"/>
      <c r="O77" s="273"/>
      <c r="P77" s="273"/>
      <c r="Q77" s="274"/>
      <c r="R77" s="280"/>
      <c r="S77" s="281"/>
      <c r="T77" s="286"/>
      <c r="U77" s="287"/>
      <c r="V77" s="290"/>
    </row>
    <row r="78" spans="1:22" ht="27.75" customHeight="1" x14ac:dyDescent="0.25">
      <c r="A78" s="264" t="s">
        <v>221</v>
      </c>
      <c r="B78" s="265"/>
      <c r="C78" s="265"/>
      <c r="D78" s="265"/>
      <c r="E78" s="265"/>
      <c r="F78" s="266"/>
      <c r="G78" s="32">
        <v>0</v>
      </c>
      <c r="H78" s="32">
        <v>0</v>
      </c>
      <c r="I78" s="32">
        <v>0</v>
      </c>
      <c r="J78" s="32">
        <v>0</v>
      </c>
      <c r="K78" s="32">
        <v>0</v>
      </c>
      <c r="L78" s="121">
        <v>0</v>
      </c>
      <c r="M78" s="118" t="s">
        <v>40</v>
      </c>
      <c r="N78" s="275"/>
      <c r="O78" s="276"/>
      <c r="P78" s="276"/>
      <c r="Q78" s="277"/>
      <c r="R78" s="282"/>
      <c r="S78" s="283"/>
      <c r="T78" s="288"/>
      <c r="U78" s="289"/>
      <c r="V78" s="290"/>
    </row>
    <row r="79" spans="1:22" ht="27" customHeight="1" x14ac:dyDescent="0.25">
      <c r="A79" s="264" t="s">
        <v>222</v>
      </c>
      <c r="B79" s="265"/>
      <c r="C79" s="265"/>
      <c r="D79" s="265"/>
      <c r="E79" s="265"/>
      <c r="F79" s="266"/>
      <c r="G79" s="116">
        <f t="shared" ref="G79:L79" si="9">SUM(G20,G39:G40,G46,G48,G54,G70:G71)</f>
        <v>555927.25</v>
      </c>
      <c r="H79" s="116">
        <f t="shared" si="9"/>
        <v>457615.43999999994</v>
      </c>
      <c r="I79" s="116">
        <f t="shared" si="9"/>
        <v>3758.04</v>
      </c>
      <c r="J79" s="116">
        <f t="shared" si="9"/>
        <v>0</v>
      </c>
      <c r="K79" s="116">
        <f t="shared" si="9"/>
        <v>453857.39999999997</v>
      </c>
      <c r="L79" s="117">
        <f t="shared" si="9"/>
        <v>0</v>
      </c>
      <c r="M79" s="118" t="s">
        <v>40</v>
      </c>
      <c r="N79" s="291" t="s">
        <v>223</v>
      </c>
      <c r="O79" s="292"/>
      <c r="P79" s="292"/>
      <c r="Q79" s="293"/>
      <c r="R79" s="294" t="s">
        <v>40</v>
      </c>
      <c r="S79" s="295"/>
      <c r="T79" s="294">
        <f>SUM(T16:T20,T29:T36,T38,T43,T45,T50,T58:T59,T65,T69:T72)</f>
        <v>17.030965618192447</v>
      </c>
      <c r="U79" s="295"/>
      <c r="V79" s="86" t="s">
        <v>40</v>
      </c>
    </row>
    <row r="80" spans="1:22" ht="41.25" customHeight="1" x14ac:dyDescent="0.25">
      <c r="A80" s="264" t="s">
        <v>224</v>
      </c>
      <c r="B80" s="265"/>
      <c r="C80" s="265"/>
      <c r="D80" s="265"/>
      <c r="E80" s="265"/>
      <c r="F80" s="266"/>
      <c r="G80" s="116">
        <f t="shared" ref="G80:L80" si="10">SUM(G43,G63)</f>
        <v>89351.65</v>
      </c>
      <c r="H80" s="116">
        <f t="shared" si="10"/>
        <v>83820.53</v>
      </c>
      <c r="I80" s="116">
        <f t="shared" si="10"/>
        <v>0</v>
      </c>
      <c r="J80" s="116">
        <f t="shared" si="10"/>
        <v>0</v>
      </c>
      <c r="K80" s="116">
        <f t="shared" si="10"/>
        <v>83820.53</v>
      </c>
      <c r="L80" s="117">
        <f t="shared" si="10"/>
        <v>0</v>
      </c>
      <c r="M80" s="118" t="s">
        <v>40</v>
      </c>
      <c r="N80" s="291" t="s">
        <v>225</v>
      </c>
      <c r="O80" s="292"/>
      <c r="P80" s="292"/>
      <c r="Q80" s="293"/>
      <c r="R80" s="294" t="s">
        <v>40</v>
      </c>
      <c r="S80" s="295"/>
      <c r="T80" s="301">
        <v>21</v>
      </c>
      <c r="U80" s="302"/>
      <c r="V80" s="86" t="s">
        <v>40</v>
      </c>
    </row>
    <row r="81" spans="1:22" ht="37.5" customHeight="1" x14ac:dyDescent="0.25">
      <c r="A81" s="264" t="s">
        <v>226</v>
      </c>
      <c r="B81" s="265"/>
      <c r="C81" s="265"/>
      <c r="D81" s="265"/>
      <c r="E81" s="265"/>
      <c r="F81" s="266"/>
      <c r="G81" s="32">
        <f t="shared" ref="G81:L81" si="11">G16</f>
        <v>500000</v>
      </c>
      <c r="H81" s="32">
        <f t="shared" si="11"/>
        <v>1456000</v>
      </c>
      <c r="I81" s="32">
        <f t="shared" si="11"/>
        <v>0</v>
      </c>
      <c r="J81" s="32">
        <f t="shared" si="11"/>
        <v>0</v>
      </c>
      <c r="K81" s="32">
        <f t="shared" si="11"/>
        <v>1456000</v>
      </c>
      <c r="L81" s="32">
        <f t="shared" si="11"/>
        <v>0</v>
      </c>
      <c r="M81" s="118" t="s">
        <v>40</v>
      </c>
      <c r="N81" s="303" t="s">
        <v>227</v>
      </c>
      <c r="O81" s="304"/>
      <c r="P81" s="304"/>
      <c r="Q81" s="305"/>
      <c r="R81" s="294" t="s">
        <v>40</v>
      </c>
      <c r="S81" s="295"/>
      <c r="T81" s="306">
        <f>T79/T80</f>
        <v>0.81099836277106885</v>
      </c>
      <c r="U81" s="307"/>
      <c r="V81" s="122" t="s">
        <v>40</v>
      </c>
    </row>
    <row r="82" spans="1:22" ht="36" customHeight="1" x14ac:dyDescent="0.25">
      <c r="A82" s="308"/>
      <c r="B82" s="309"/>
      <c r="C82" s="309"/>
      <c r="D82" s="309"/>
      <c r="E82" s="309"/>
      <c r="F82" s="310"/>
      <c r="G82" s="32"/>
      <c r="H82" s="32"/>
      <c r="I82" s="32"/>
      <c r="J82" s="32"/>
      <c r="K82" s="32"/>
      <c r="L82" s="121"/>
      <c r="M82" s="123"/>
      <c r="N82" s="296" t="s">
        <v>228</v>
      </c>
      <c r="O82" s="297"/>
      <c r="P82" s="297"/>
      <c r="Q82" s="298"/>
      <c r="R82" s="311">
        <f>0.5*R76+0.3*T81+0.2*M74</f>
        <v>0.9214975146607185</v>
      </c>
      <c r="S82" s="312"/>
      <c r="T82" s="312"/>
      <c r="U82" s="313"/>
      <c r="V82" s="124" t="s">
        <v>40</v>
      </c>
    </row>
    <row r="83" spans="1:22" ht="24" customHeight="1" x14ac:dyDescent="0.25">
      <c r="A83" s="264"/>
      <c r="B83" s="265"/>
      <c r="C83" s="265"/>
      <c r="D83" s="265"/>
      <c r="E83" s="265"/>
      <c r="F83" s="266"/>
      <c r="G83" s="125"/>
      <c r="H83" s="125"/>
      <c r="I83" s="125"/>
      <c r="J83" s="125"/>
      <c r="K83" s="32"/>
      <c r="L83" s="121"/>
      <c r="M83" s="123"/>
      <c r="N83" s="296" t="s">
        <v>229</v>
      </c>
      <c r="O83" s="297"/>
      <c r="P83" s="297"/>
      <c r="Q83" s="298"/>
      <c r="R83" s="299" t="str">
        <f>IF(R82&gt;=0.95,"Высокая эффективность",IF(AND(R82&lt;0.95,R82&gt;=0.8),"Средняя эффективность",IF(AND(R82&lt;0.8,R82&gt;=0.7),"Эффективность удовлетворительная",IF(R82&lt;0.7,"Эффективность неудовлетворительная",""))))</f>
        <v>Средняя эффективность</v>
      </c>
      <c r="S83" s="299"/>
      <c r="T83" s="299"/>
      <c r="U83" s="299"/>
      <c r="V83" s="124" t="s">
        <v>40</v>
      </c>
    </row>
    <row r="84" spans="1:22" x14ac:dyDescent="0.25">
      <c r="A84" s="126"/>
      <c r="B84" s="127"/>
      <c r="C84" s="127"/>
      <c r="D84" s="128"/>
      <c r="E84" s="129"/>
      <c r="F84" s="129"/>
      <c r="G84" s="19"/>
      <c r="H84" s="19"/>
      <c r="I84" s="19"/>
      <c r="J84" s="19"/>
      <c r="K84" s="19"/>
      <c r="L84" s="130"/>
      <c r="M84" s="130"/>
      <c r="N84" s="131"/>
      <c r="O84" s="132"/>
      <c r="P84" s="132"/>
      <c r="Q84" s="132"/>
      <c r="R84" s="132"/>
      <c r="S84" s="132"/>
      <c r="T84" s="133"/>
      <c r="U84" s="132"/>
      <c r="V84" s="132"/>
    </row>
    <row r="85" spans="1:22" x14ac:dyDescent="0.25">
      <c r="A85" s="126"/>
      <c r="B85" s="127"/>
      <c r="C85" s="127"/>
      <c r="D85" s="128"/>
      <c r="E85" s="129"/>
      <c r="F85" s="129"/>
      <c r="G85" s="19"/>
      <c r="H85" s="19"/>
      <c r="I85" s="19"/>
      <c r="J85" s="19"/>
      <c r="K85" s="19"/>
      <c r="L85" s="130"/>
      <c r="M85" s="130"/>
      <c r="N85" s="131"/>
      <c r="O85" s="132"/>
      <c r="P85" s="132"/>
      <c r="Q85" s="132"/>
      <c r="R85" s="132"/>
      <c r="S85" s="132"/>
      <c r="T85" s="133"/>
      <c r="U85" s="132"/>
      <c r="V85" s="132"/>
    </row>
    <row r="86" spans="1:22" x14ac:dyDescent="0.25">
      <c r="A86" s="126"/>
      <c r="B86" s="127"/>
      <c r="C86" s="127"/>
      <c r="D86" s="128"/>
      <c r="E86" s="129"/>
      <c r="F86" s="129"/>
      <c r="G86" s="19"/>
      <c r="H86" s="19"/>
      <c r="I86" s="19"/>
      <c r="J86" s="19"/>
      <c r="K86" s="19"/>
      <c r="L86" s="130"/>
      <c r="M86" s="130"/>
      <c r="N86" s="131"/>
      <c r="O86" s="132"/>
      <c r="P86" s="132"/>
      <c r="Q86" s="132"/>
      <c r="R86" s="132"/>
      <c r="S86" s="132"/>
      <c r="T86" s="133"/>
      <c r="U86" s="132"/>
    </row>
    <row r="87" spans="1:22" x14ac:dyDescent="0.25">
      <c r="R87" s="18"/>
      <c r="S87" s="18"/>
    </row>
    <row r="88" spans="1:22" x14ac:dyDescent="0.25">
      <c r="R88" s="300"/>
      <c r="S88" s="300"/>
    </row>
    <row r="92" spans="1:22" x14ac:dyDescent="0.25">
      <c r="P92" s="18"/>
    </row>
    <row r="93" spans="1:22" x14ac:dyDescent="0.25">
      <c r="P93" s="18"/>
    </row>
    <row r="95" spans="1:22" x14ac:dyDescent="0.25">
      <c r="P95" s="18"/>
    </row>
    <row r="97" spans="16:16" x14ac:dyDescent="0.25">
      <c r="P97" s="18"/>
    </row>
  </sheetData>
  <sheetProtection algorithmName="SHA-512" hashValue="AxaaLmy2/lVhX+aWikv+AeULxYaNd+7j6LgnsVI+hQj94aochro0puzkHTEPGOntDjne5DyaJjqVLAiwc31hiw==" saltValue="Mwzgj9yhDHbNWHm9UHjR7w==" spinCount="100000" sheet="1" objects="1" scenarios="1" formatCells="0" formatColumns="0" formatRows="0"/>
  <mergeCells count="188">
    <mergeCell ref="A83:F83"/>
    <mergeCell ref="N83:Q83"/>
    <mergeCell ref="R83:U83"/>
    <mergeCell ref="R88:S88"/>
    <mergeCell ref="A80:F80"/>
    <mergeCell ref="N80:Q80"/>
    <mergeCell ref="R80:S80"/>
    <mergeCell ref="T80:U80"/>
    <mergeCell ref="A81:F81"/>
    <mergeCell ref="N81:Q81"/>
    <mergeCell ref="R81:S81"/>
    <mergeCell ref="T81:U81"/>
    <mergeCell ref="A82:F82"/>
    <mergeCell ref="N82:Q82"/>
    <mergeCell ref="R82:U82"/>
    <mergeCell ref="A76:F76"/>
    <mergeCell ref="N76:Q78"/>
    <mergeCell ref="R76:S78"/>
    <mergeCell ref="T76:U78"/>
    <mergeCell ref="V76:V78"/>
    <mergeCell ref="A77:F77"/>
    <mergeCell ref="A78:F78"/>
    <mergeCell ref="A79:F79"/>
    <mergeCell ref="N79:Q79"/>
    <mergeCell ref="R79:S79"/>
    <mergeCell ref="T79:U79"/>
    <mergeCell ref="B73:E73"/>
    <mergeCell ref="A74:F74"/>
    <mergeCell ref="N74:Q74"/>
    <mergeCell ref="R74:S74"/>
    <mergeCell ref="T74:U74"/>
    <mergeCell ref="A75:F75"/>
    <mergeCell ref="N75:Q75"/>
    <mergeCell ref="R75:S75"/>
    <mergeCell ref="T75:U75"/>
    <mergeCell ref="U62:U64"/>
    <mergeCell ref="V62:V64"/>
    <mergeCell ref="D68:V68"/>
    <mergeCell ref="D69:D72"/>
    <mergeCell ref="E69:E72"/>
    <mergeCell ref="N69:N71"/>
    <mergeCell ref="O69:O71"/>
    <mergeCell ref="P69:P71"/>
    <mergeCell ref="Q69:Q71"/>
    <mergeCell ref="R69:R71"/>
    <mergeCell ref="S69:S71"/>
    <mergeCell ref="T69:T71"/>
    <mergeCell ref="U69:U71"/>
    <mergeCell ref="V69:V71"/>
    <mergeCell ref="D62:D64"/>
    <mergeCell ref="E62:E64"/>
    <mergeCell ref="N62:N64"/>
    <mergeCell ref="O62:O64"/>
    <mergeCell ref="P62:P64"/>
    <mergeCell ref="Q62:Q64"/>
    <mergeCell ref="R62:R64"/>
    <mergeCell ref="S62:S64"/>
    <mergeCell ref="T62:T64"/>
    <mergeCell ref="R54:R55"/>
    <mergeCell ref="S54:S55"/>
    <mergeCell ref="T54:T55"/>
    <mergeCell ref="U54:U55"/>
    <mergeCell ref="V54:V55"/>
    <mergeCell ref="D56:M56"/>
    <mergeCell ref="D57:V57"/>
    <mergeCell ref="D60:M60"/>
    <mergeCell ref="D61:V61"/>
    <mergeCell ref="A54:A55"/>
    <mergeCell ref="B54:B55"/>
    <mergeCell ref="C54:C55"/>
    <mergeCell ref="D54:D55"/>
    <mergeCell ref="E54:E55"/>
    <mergeCell ref="N54:N55"/>
    <mergeCell ref="O54:O55"/>
    <mergeCell ref="P54:P55"/>
    <mergeCell ref="Q54:Q55"/>
    <mergeCell ref="N52:N53"/>
    <mergeCell ref="O52:O53"/>
    <mergeCell ref="P52:P53"/>
    <mergeCell ref="Q52:Q53"/>
    <mergeCell ref="R52:R53"/>
    <mergeCell ref="S52:S53"/>
    <mergeCell ref="T52:T53"/>
    <mergeCell ref="U52:U53"/>
    <mergeCell ref="V52:V53"/>
    <mergeCell ref="E52:E53"/>
    <mergeCell ref="F52:F53"/>
    <mergeCell ref="G52:G53"/>
    <mergeCell ref="H52:H53"/>
    <mergeCell ref="I52:I53"/>
    <mergeCell ref="J52:J53"/>
    <mergeCell ref="K52:K53"/>
    <mergeCell ref="L52:L53"/>
    <mergeCell ref="M52:M53"/>
    <mergeCell ref="E50:E51"/>
    <mergeCell ref="F50:F51"/>
    <mergeCell ref="G50:G51"/>
    <mergeCell ref="H50:H51"/>
    <mergeCell ref="I50:I51"/>
    <mergeCell ref="J50:J51"/>
    <mergeCell ref="K50:K51"/>
    <mergeCell ref="L50:L51"/>
    <mergeCell ref="M50:M51"/>
    <mergeCell ref="U46:U47"/>
    <mergeCell ref="V46:V47"/>
    <mergeCell ref="D48:D49"/>
    <mergeCell ref="N48:N49"/>
    <mergeCell ref="O48:O49"/>
    <mergeCell ref="P48:P49"/>
    <mergeCell ref="Q48:Q49"/>
    <mergeCell ref="R48:R49"/>
    <mergeCell ref="S48:S49"/>
    <mergeCell ref="T48:T49"/>
    <mergeCell ref="U48:U49"/>
    <mergeCell ref="V48:V49"/>
    <mergeCell ref="D46:D47"/>
    <mergeCell ref="E46:E47"/>
    <mergeCell ref="N46:N47"/>
    <mergeCell ref="O46:O47"/>
    <mergeCell ref="P46:P47"/>
    <mergeCell ref="Q46:Q47"/>
    <mergeCell ref="R46:R47"/>
    <mergeCell ref="S46:S47"/>
    <mergeCell ref="T46:T47"/>
    <mergeCell ref="D26:V26"/>
    <mergeCell ref="D39:D42"/>
    <mergeCell ref="E39:E42"/>
    <mergeCell ref="N39:N42"/>
    <mergeCell ref="O39:O42"/>
    <mergeCell ref="P39:P42"/>
    <mergeCell ref="Q39:Q42"/>
    <mergeCell ref="R39:R42"/>
    <mergeCell ref="S39:S42"/>
    <mergeCell ref="T39:T42"/>
    <mergeCell ref="U39:U42"/>
    <mergeCell ref="V39:V42"/>
    <mergeCell ref="R19:R20"/>
    <mergeCell ref="S19:S20"/>
    <mergeCell ref="T19:T20"/>
    <mergeCell ref="U19:U20"/>
    <mergeCell ref="V19:V20"/>
    <mergeCell ref="A21:A25"/>
    <mergeCell ref="B21:B25"/>
    <mergeCell ref="C21:C25"/>
    <mergeCell ref="D21:M25"/>
    <mergeCell ref="A19:A20"/>
    <mergeCell ref="B19:B20"/>
    <mergeCell ref="C19:C20"/>
    <mergeCell ref="D19:D20"/>
    <mergeCell ref="E19:E20"/>
    <mergeCell ref="N19:N20"/>
    <mergeCell ref="O19:O20"/>
    <mergeCell ref="P19:P20"/>
    <mergeCell ref="Q19:Q20"/>
    <mergeCell ref="A6:C9"/>
    <mergeCell ref="D6:M9"/>
    <mergeCell ref="A10:C14"/>
    <mergeCell ref="D10:M14"/>
    <mergeCell ref="D15:V15"/>
    <mergeCell ref="G16:G17"/>
    <mergeCell ref="H16:H17"/>
    <mergeCell ref="I16:I17"/>
    <mergeCell ref="J16:J17"/>
    <mergeCell ref="K16:K17"/>
    <mergeCell ref="L16:L17"/>
    <mergeCell ref="M16:M17"/>
    <mergeCell ref="A1:V1"/>
    <mergeCell ref="A2:C2"/>
    <mergeCell ref="D2:D4"/>
    <mergeCell ref="E2:E4"/>
    <mergeCell ref="F2:F4"/>
    <mergeCell ref="G2:K2"/>
    <mergeCell ref="L2:L4"/>
    <mergeCell ref="M2:M4"/>
    <mergeCell ref="N2:U2"/>
    <mergeCell ref="V2:V4"/>
    <mergeCell ref="A3:A4"/>
    <mergeCell ref="B3:B4"/>
    <mergeCell ref="C3:C4"/>
    <mergeCell ref="G3:G4"/>
    <mergeCell ref="H3:I3"/>
    <mergeCell ref="K3:K4"/>
    <mergeCell ref="N3:N4"/>
    <mergeCell ref="O3:O4"/>
    <mergeCell ref="P3:P4"/>
    <mergeCell ref="Q3:Q4"/>
    <mergeCell ref="R3:S3"/>
    <mergeCell ref="T3:U3"/>
  </mergeCells>
  <conditionalFormatting sqref="T75:U75">
    <cfRule type="containsErrors" dxfId="29" priority="62">
      <formula>ISERROR(#REF!)</formula>
    </cfRule>
  </conditionalFormatting>
  <conditionalFormatting sqref="R74:U74">
    <cfRule type="containsErrors" dxfId="28" priority="60">
      <formula>ISERROR(R72)</formula>
    </cfRule>
  </conditionalFormatting>
  <conditionalFormatting sqref="R66:U67 M66:M67">
    <cfRule type="containsErrors" dxfId="27" priority="39">
      <formula>ISERROR(M62)</formula>
    </cfRule>
  </conditionalFormatting>
  <conditionalFormatting sqref="R56 R60 T43 T45 T58:T59 R83:U83 S23 R21:R22 R24:R25 T16:T18 T27 R7:R9 T50 S10:S14 T31:T38">
    <cfRule type="containsErrors" dxfId="26" priority="37">
      <formula>ISERROR(R6)</formula>
    </cfRule>
  </conditionalFormatting>
  <conditionalFormatting sqref="R6 T46:T47 M45:M49 M27 M29:M43 T29:T30 M16:M20 M52:M53 M58:M59 M62:M67 M69:M72">
    <cfRule type="containsErrors" dxfId="25" priority="36">
      <formula>ISERROR(M6)</formula>
    </cfRule>
  </conditionalFormatting>
  <conditionalFormatting sqref="M30">
    <cfRule type="containsErrors" dxfId="24" priority="63">
      <formula>ISERROR(M6)</formula>
    </cfRule>
  </conditionalFormatting>
  <conditionalFormatting sqref="M65">
    <cfRule type="containsErrors" dxfId="23" priority="64">
      <formula>ISERROR(M6)</formula>
    </cfRule>
  </conditionalFormatting>
  <conditionalFormatting sqref="R56 R60 T43 T45 T58:T59 R83:U83 S23 R21:R22 R24:R25 T16:T18 T27 R7:R9 T50 T31:T38">
    <cfRule type="containsErrors" dxfId="22" priority="34">
      <formula>ISERROR(R6)</formula>
    </cfRule>
  </conditionalFormatting>
  <conditionalFormatting sqref="M55">
    <cfRule type="containsErrors" dxfId="21" priority="33">
      <formula>ISERROR(M27)</formula>
    </cfRule>
  </conditionalFormatting>
  <conditionalFormatting sqref="M74 R83:U83">
    <cfRule type="containsErrors" dxfId="20" priority="32">
      <formula>ISERROR(M74)</formula>
    </cfRule>
  </conditionalFormatting>
  <conditionalFormatting sqref="M54">
    <cfRule type="containsErrors" dxfId="19" priority="31">
      <formula>ISERROR(M27)</formula>
    </cfRule>
  </conditionalFormatting>
  <conditionalFormatting sqref="T52">
    <cfRule type="containsErrors" dxfId="18" priority="28">
      <formula>ISERROR(T51)</formula>
    </cfRule>
  </conditionalFormatting>
  <conditionalFormatting sqref="T52">
    <cfRule type="containsErrors" dxfId="17" priority="27">
      <formula>ISERROR(T51)</formula>
    </cfRule>
  </conditionalFormatting>
  <conditionalFormatting sqref="S6">
    <cfRule type="containsErrors" dxfId="16" priority="26">
      <formula>ISERROR(R6)</formula>
    </cfRule>
  </conditionalFormatting>
  <conditionalFormatting sqref="R6:U14 R21:U25">
    <cfRule type="containsErrors" dxfId="15" priority="25">
      <formula>ISERROR(R6)</formula>
    </cfRule>
  </conditionalFormatting>
  <conditionalFormatting sqref="R16:U20 M27:M53 M16:M20 R27:S53 U27:U53 T27:T50 T52:T53">
    <cfRule type="containsErrors" dxfId="14" priority="23">
      <formula>ISERROR(M16)</formula>
    </cfRule>
  </conditionalFormatting>
  <conditionalFormatting sqref="M30">
    <cfRule type="containsErrors" dxfId="13" priority="65">
      <formula>ISERROR(M16)</formula>
    </cfRule>
  </conditionalFormatting>
  <conditionalFormatting sqref="R58:U59 M62:M65 R62:U65">
    <cfRule type="containsErrors" dxfId="12" priority="18">
      <formula>ISERROR(M55)</formula>
    </cfRule>
  </conditionalFormatting>
  <conditionalFormatting sqref="M65">
    <cfRule type="containsErrors" dxfId="11" priority="66">
      <formula>ISERROR(M55)</formula>
    </cfRule>
  </conditionalFormatting>
  <conditionalFormatting sqref="R60:U60 R76:U78">
    <cfRule type="containsErrors" dxfId="10" priority="17">
      <formula>ISERROR(R57)</formula>
    </cfRule>
  </conditionalFormatting>
  <conditionalFormatting sqref="R69:U72">
    <cfRule type="containsErrors" dxfId="9" priority="15">
      <formula>ISERROR(R66)</formula>
    </cfRule>
  </conditionalFormatting>
  <conditionalFormatting sqref="R79:U81">
    <cfRule type="containsErrors" dxfId="8" priority="14">
      <formula>ISERROR(R76)</formula>
    </cfRule>
  </conditionalFormatting>
  <conditionalFormatting sqref="R82:U83">
    <cfRule type="containsErrors" dxfId="7" priority="12">
      <formula>ISERROR(R79)</formula>
    </cfRule>
  </conditionalFormatting>
  <conditionalFormatting sqref="M54">
    <cfRule type="containsErrors" dxfId="6" priority="9">
      <formula>ISERROR(M27)</formula>
    </cfRule>
  </conditionalFormatting>
  <conditionalFormatting sqref="M55">
    <cfRule type="containsErrors" dxfId="5" priority="8">
      <formula>ISERROR(M27)</formula>
    </cfRule>
  </conditionalFormatting>
  <conditionalFormatting sqref="M58:M59">
    <cfRule type="containsErrors" dxfId="4" priority="6">
      <formula>ISERROR(M55)</formula>
    </cfRule>
  </conditionalFormatting>
  <conditionalFormatting sqref="M69:M72">
    <cfRule type="containsErrors" dxfId="3" priority="4">
      <formula>ISERROR(M66)</formula>
    </cfRule>
  </conditionalFormatting>
  <conditionalFormatting sqref="M74">
    <cfRule type="containsErrors" dxfId="2" priority="3">
      <formula>ISERROR(M72)</formula>
    </cfRule>
  </conditionalFormatting>
  <conditionalFormatting sqref="T65">
    <cfRule type="containsErrors" dxfId="1" priority="2">
      <formula>ISERROR(T64)</formula>
    </cfRule>
  </conditionalFormatting>
  <conditionalFormatting sqref="T65">
    <cfRule type="containsErrors" dxfId="0" priority="1">
      <formula>ISERROR(T64)</formula>
    </cfRule>
  </conditionalFormatting>
  <pageMargins left="0.70866141732283472" right="0.70866141732283472" top="0.74803149606299213" bottom="0.74803149606299213" header="0.31496062992125984" footer="0.31496062992125984"/>
  <pageSetup paperSize="9" scale="30" firstPageNumber="0" fitToHeight="0" orientation="landscape" errors="blank"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ЖКХ_Форма 3</vt:lpstr>
      <vt:lpstr>ЖКХ_Форма 1_2023</vt:lpstr>
      <vt:lpstr>'ЖКХ_Форма 1_2023'!Область_печати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Борисовна Гаврилова</dc:creator>
  <cp:lastModifiedBy>Ольга Борисовна Гаврилова</cp:lastModifiedBy>
  <cp:revision>44</cp:revision>
  <cp:lastPrinted>2024-05-28T05:47:18Z</cp:lastPrinted>
  <dcterms:created xsi:type="dcterms:W3CDTF">2006-09-28T05:33:49Z</dcterms:created>
  <dcterms:modified xsi:type="dcterms:W3CDTF">2024-05-28T05:47:25Z</dcterms:modified>
</cp:coreProperties>
</file>