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oris\Desktop\"/>
    </mc:Choice>
  </mc:AlternateContent>
  <workbookProtection workbookPassword="CB6B" lockStructure="1"/>
  <bookViews>
    <workbookView xWindow="0" yWindow="0" windowWidth="28800" windowHeight="12480" activeTab="1"/>
  </bookViews>
  <sheets>
    <sheet name="ЖКХ_Форма 3" sheetId="1" r:id="rId1"/>
    <sheet name="ЖКХ_Форма 1_2022" sheetId="2" r:id="rId2"/>
  </sheets>
  <definedNames>
    <definedName name="_xlnm.Print_Area" localSheetId="1">'ЖКХ_Форма 1_2022'!$A$1:$V$93</definedName>
  </definedNames>
  <calcPr calcId="162913"/>
</workbook>
</file>

<file path=xl/calcChain.xml><?xml version="1.0" encoding="utf-8"?>
<calcChain xmlns="http://schemas.openxmlformats.org/spreadsheetml/2006/main">
  <c r="L88" i="2" l="1"/>
  <c r="J88" i="2"/>
  <c r="I88" i="2"/>
  <c r="H88" i="2"/>
  <c r="G88" i="2"/>
  <c r="L87" i="2"/>
  <c r="J87" i="2"/>
  <c r="I87" i="2"/>
  <c r="H87" i="2"/>
  <c r="G87" i="2"/>
  <c r="L86" i="2"/>
  <c r="L82" i="2" s="1"/>
  <c r="J86" i="2"/>
  <c r="I86" i="2"/>
  <c r="H86" i="2"/>
  <c r="G86" i="2"/>
  <c r="L84" i="2"/>
  <c r="J84" i="2"/>
  <c r="J82" i="2" s="1"/>
  <c r="J81" i="2" s="1"/>
  <c r="I84" i="2"/>
  <c r="H84" i="2"/>
  <c r="G84" i="2"/>
  <c r="H82" i="2"/>
  <c r="H81" i="2" s="1"/>
  <c r="T79" i="2"/>
  <c r="T78" i="2"/>
  <c r="K78" i="2"/>
  <c r="M78" i="2" s="1"/>
  <c r="K77" i="2"/>
  <c r="M77" i="2" s="1"/>
  <c r="K76" i="2"/>
  <c r="M76" i="2" s="1"/>
  <c r="T75" i="2"/>
  <c r="K75" i="2"/>
  <c r="M75" i="2" s="1"/>
  <c r="K73" i="2"/>
  <c r="M73" i="2" s="1"/>
  <c r="K72" i="2"/>
  <c r="M72" i="2" s="1"/>
  <c r="K71" i="2"/>
  <c r="M71" i="2" s="1"/>
  <c r="K70" i="2"/>
  <c r="M70" i="2" s="1"/>
  <c r="K69" i="2"/>
  <c r="M69" i="2" s="1"/>
  <c r="R67" i="2"/>
  <c r="T66" i="2"/>
  <c r="K66" i="2"/>
  <c r="M66" i="2" s="1"/>
  <c r="T65" i="2"/>
  <c r="M65" i="2"/>
  <c r="K65" i="2"/>
  <c r="R63" i="2"/>
  <c r="K62" i="2"/>
  <c r="M62" i="2" s="1"/>
  <c r="K61" i="2"/>
  <c r="M61" i="2" s="1"/>
  <c r="K59" i="2"/>
  <c r="M59" i="2" s="1"/>
  <c r="T56" i="2"/>
  <c r="K56" i="2"/>
  <c r="M56" i="2" s="1"/>
  <c r="M55" i="2"/>
  <c r="K55" i="2"/>
  <c r="K54" i="2"/>
  <c r="M54" i="2" s="1"/>
  <c r="M53" i="2"/>
  <c r="K53" i="2"/>
  <c r="K52" i="2"/>
  <c r="M52" i="2" s="1"/>
  <c r="T51" i="2"/>
  <c r="K51" i="2"/>
  <c r="M51" i="2" s="1"/>
  <c r="K50" i="2"/>
  <c r="T49" i="2"/>
  <c r="K49" i="2"/>
  <c r="K87" i="2" s="1"/>
  <c r="K48" i="2"/>
  <c r="M48" i="2" s="1"/>
  <c r="K47" i="2"/>
  <c r="M47" i="2" s="1"/>
  <c r="K46" i="2"/>
  <c r="M46" i="2" s="1"/>
  <c r="K45" i="2"/>
  <c r="M45" i="2" s="1"/>
  <c r="T44" i="2"/>
  <c r="M44" i="2"/>
  <c r="K44" i="2"/>
  <c r="T43" i="2"/>
  <c r="K43" i="2"/>
  <c r="M43" i="2" s="1"/>
  <c r="T42" i="2"/>
  <c r="K42" i="2"/>
  <c r="M42" i="2" s="1"/>
  <c r="T41" i="2"/>
  <c r="K41" i="2"/>
  <c r="M41" i="2" s="1"/>
  <c r="T40" i="2"/>
  <c r="M40" i="2"/>
  <c r="K40" i="2"/>
  <c r="T39" i="2"/>
  <c r="K39" i="2"/>
  <c r="M39" i="2" s="1"/>
  <c r="T38" i="2"/>
  <c r="K38" i="2"/>
  <c r="M38" i="2" s="1"/>
  <c r="T37" i="2"/>
  <c r="K37" i="2"/>
  <c r="T36" i="2"/>
  <c r="K36" i="2"/>
  <c r="M36" i="2" s="1"/>
  <c r="T34" i="2"/>
  <c r="M34" i="2"/>
  <c r="K34" i="2"/>
  <c r="R32" i="2"/>
  <c r="R31" i="2"/>
  <c r="S30" i="2"/>
  <c r="R29" i="2"/>
  <c r="R28" i="2"/>
  <c r="K27" i="2"/>
  <c r="M27" i="2" s="1"/>
  <c r="T26" i="2"/>
  <c r="K26" i="2"/>
  <c r="M26" i="2" s="1"/>
  <c r="T25" i="2"/>
  <c r="K25" i="2"/>
  <c r="M25" i="2" s="1"/>
  <c r="T24" i="2"/>
  <c r="M24" i="2"/>
  <c r="K24" i="2"/>
  <c r="T23" i="2"/>
  <c r="K23" i="2"/>
  <c r="S21" i="2"/>
  <c r="S20" i="2"/>
  <c r="S19" i="2"/>
  <c r="S18" i="2"/>
  <c r="S17" i="2"/>
  <c r="S16" i="2"/>
  <c r="S15" i="2"/>
  <c r="S14" i="2"/>
  <c r="S13" i="2"/>
  <c r="S12" i="2"/>
  <c r="S11" i="2"/>
  <c r="S10" i="2"/>
  <c r="R9" i="2"/>
  <c r="R8" i="2"/>
  <c r="R7" i="2"/>
  <c r="R6" i="2"/>
  <c r="G82" i="2" l="1"/>
  <c r="G81" i="2" s="1"/>
  <c r="R81" i="2"/>
  <c r="R83" i="2" s="1"/>
  <c r="K88" i="2"/>
  <c r="I82" i="2"/>
  <c r="I81" i="2" s="1"/>
  <c r="T86" i="2"/>
  <c r="T88" i="2" s="1"/>
  <c r="L81" i="2"/>
  <c r="K84" i="2"/>
  <c r="K86" i="2"/>
  <c r="M23" i="2"/>
  <c r="M49" i="2"/>
  <c r="K82" i="2" l="1"/>
  <c r="K81" i="2" s="1"/>
  <c r="M81" i="2" s="1"/>
  <c r="R89" i="2" s="1"/>
  <c r="R90" i="2" s="1"/>
</calcChain>
</file>

<file path=xl/sharedStrings.xml><?xml version="1.0" encoding="utf-8"?>
<sst xmlns="http://schemas.openxmlformats.org/spreadsheetml/2006/main" count="630" uniqueCount="242">
  <si>
    <t>Форма 3. Сведения о внесенных за период реализации изменениях в муниципальную программу</t>
  </si>
  <si>
    <t>№ п/п</t>
  </si>
  <si>
    <t>Вид правового акта</t>
  </si>
  <si>
    <t>Дата принятия</t>
  </si>
  <si>
    <t>Номер</t>
  </si>
  <si>
    <t>Суть изменений (краткое изложение)</t>
  </si>
  <si>
    <t>Постановление Администрации города Ижевска</t>
  </si>
  <si>
    <t>Утверждение муниципальной программы</t>
  </si>
  <si>
    <t>О внесении изменений в постановление Администрации г. Ижевска от 11.12.2019 г.             № 2438 «Об утверждении муниципальной программы муниципального образования «Город Ижевск»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(в целях приведения программы в соответствие с решением Городской думы города Ижевска, в связи с изменениями объема бюджетных ассигнований на обеспечение исполнения установленных полномочий за счет средств бюджета).</t>
  </si>
  <si>
    <t xml:space="preserve">О внесении изменений в постановление Администрации города Ижевска от 11.12.2019 г. № 2438 «Об утверждении муниципальной программы муниципального образования «Город Ижевск»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(вызвано предоставлением дотации и субсидии Правительством Удмуртской Республики на поддержку мер по обеспечению сбалансированности бюджетов и своевременного решения вопросов местного значения в размере 15 519,29 тыс. руб., утвержденной распоряжением Правительства Удмуртской Республики от 27.04.2020 г. № 485-р. и софинансирование мероприятий по обеспечению функционирования систем теплоснабжения на территории муниципальных образований в Удмуртской Республике.).
</t>
  </si>
  <si>
    <t>Форма 1.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за 2022 год</t>
  </si>
  <si>
    <t>Код аналитической программной классификации</t>
  </si>
  <si>
    <r>
      <t>Наименование подпрограммы, основного мероприятия, мероприятия</t>
    </r>
    <r>
      <rPr>
        <vertAlign val="superscript"/>
        <sz val="12"/>
        <color theme="1"/>
        <rFont val="Times New Roman"/>
        <family val="1"/>
        <charset val="204"/>
      </rPr>
      <t>1</t>
    </r>
  </si>
  <si>
    <t>Ответственный исполнитель подпрограммы, основного мероприятия, мероприятия</t>
  </si>
  <si>
    <t>Источник финансирования</t>
  </si>
  <si>
    <t>Расходы, тыс. рублей</t>
  </si>
  <si>
    <t>Неиспользованная экономия бюджетных средств, полученная по итогам проведения конкурентных закупок, тыс. руб.</t>
  </si>
  <si>
    <r>
      <t>Степень соответствия запланированному уровню расходов бюджета</t>
    </r>
    <r>
      <rPr>
        <vertAlign val="superscript"/>
        <sz val="12"/>
        <color theme="1"/>
        <rFont val="Times New Roman"/>
        <family val="1"/>
        <charset val="204"/>
      </rPr>
      <t>4</t>
    </r>
    <r>
      <rPr>
        <sz val="12"/>
        <color theme="1"/>
        <rFont val="Times New Roman"/>
        <family val="1"/>
        <charset val="204"/>
      </rPr>
      <t xml:space="preserve"> (ССур) (гр.11/(гр.7-гр.12))</t>
    </r>
  </si>
  <si>
    <t>Достижение плановых значений ожидаемых конечных результатов, целевых показателей (индикаторов), ожидаемых непосредственных результатов</t>
  </si>
  <si>
    <r>
      <t>Выполнено/не выполнено/не учитывается. Причины невыполнения (недостижения)</t>
    </r>
    <r>
      <rPr>
        <vertAlign val="superscript"/>
        <sz val="12"/>
        <color theme="1"/>
        <rFont val="Times New Roman"/>
        <family val="1"/>
        <charset val="204"/>
      </rPr>
      <t>8</t>
    </r>
  </si>
  <si>
    <t>МП</t>
  </si>
  <si>
    <t>Пп</t>
  </si>
  <si>
    <t>ОМ М</t>
  </si>
  <si>
    <r>
      <t>план</t>
    </r>
    <r>
      <rPr>
        <vertAlign val="superscript"/>
        <sz val="12"/>
        <color theme="1"/>
        <rFont val="Times New Roman"/>
        <family val="1"/>
        <charset val="204"/>
      </rPr>
      <t>2</t>
    </r>
  </si>
  <si>
    <t>кассовое исполнение на конец отчетного периода</t>
  </si>
  <si>
    <t>кредиторская задолженность за отчетный период</t>
  </si>
  <si>
    <r>
      <t>факт</t>
    </r>
    <r>
      <rPr>
        <vertAlign val="superscript"/>
        <sz val="12"/>
        <color theme="1"/>
        <rFont val="Times New Roman"/>
        <family val="1"/>
        <charset val="204"/>
      </rPr>
      <t>3</t>
    </r>
    <r>
      <rPr>
        <sz val="12"/>
        <color theme="1"/>
        <rFont val="Times New Roman"/>
        <family val="1"/>
        <charset val="204"/>
      </rPr>
      <t xml:space="preserve"> (гр.8-гр.9+гр.10+иные источники)</t>
    </r>
  </si>
  <si>
    <t>Наименование ожидаемых конечных результатов, целевых показателей (индикаторов), ожидаемых непосредственных результатов</t>
  </si>
  <si>
    <t>ед. изм.</t>
  </si>
  <si>
    <r>
      <t>план (ЗПп)</t>
    </r>
    <r>
      <rPr>
        <vertAlign val="superscript"/>
        <sz val="12"/>
        <color theme="1"/>
        <rFont val="Times New Roman"/>
        <family val="1"/>
        <charset val="204"/>
      </rPr>
      <t>5</t>
    </r>
  </si>
  <si>
    <t>факт (ЗПф)</t>
  </si>
  <si>
    <r>
      <t>степень достижения плановых значений ожидаемых конечных результатов, целевых показателей (индикаторов) (СДпз)</t>
    </r>
    <r>
      <rPr>
        <vertAlign val="superscript"/>
        <sz val="12"/>
        <color theme="1"/>
        <rFont val="Times New Roman"/>
        <family val="1"/>
        <charset val="204"/>
      </rPr>
      <t>6</t>
    </r>
  </si>
  <si>
    <r>
      <t>степень достижения плановых значений ожидаемых непосредственных результатов (СДонр)</t>
    </r>
    <r>
      <rPr>
        <vertAlign val="superscript"/>
        <sz val="12"/>
        <color theme="1"/>
        <rFont val="Times New Roman"/>
        <family val="1"/>
        <charset val="204"/>
      </rPr>
      <t>7</t>
    </r>
  </si>
  <si>
    <t>всего</t>
  </si>
  <si>
    <t>в т.ч. кредиторская задолженность прошлых отчетных периодов</t>
  </si>
  <si>
    <t>с тенденцией увеличения значений</t>
  </si>
  <si>
    <t>с тенденцией снижения значений</t>
  </si>
  <si>
    <t>Цель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t>
  </si>
  <si>
    <t xml:space="preserve">Доля многоквартирных домов, имеющих класс энергетической эффективности "B" и выше
</t>
  </si>
  <si>
    <t>%</t>
  </si>
  <si>
    <t>х</t>
  </si>
  <si>
    <t>Выполнено.</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</si>
  <si>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</si>
  <si>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 xml:space="preserve">Выполнено. </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</si>
  <si>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уставом капитале которых составляет 25 процентов, в общем числе организаций коммунального комплекса, осуществляющих свою деятельность на территории муниципального образования "Город Ижевск"</t>
  </si>
  <si>
    <t>Не выполнено. В 2022 г. количество организаций коммунального комплекса, осуществляющих деятельность в городе Ижевске, составило 44 ед., из них 35 организаций – с долей участия субъекта Российской Федерации и (или) городского округа (муниципального района) в уставном капитале не более 25 процентов. </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</si>
  <si>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</si>
  <si>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 xml:space="preserve">Задача № 1 "Повышение энергетической эффективности в жилищном фонде и в системах коммунальной инфраструктуры города Ижевска" </t>
  </si>
  <si>
    <t>Удельный расход тепловой энергии в многоквартирных домах (в расчете на 1 кв. метр общей площади)</t>
  </si>
  <si>
    <t>Гкал/кв. м</t>
  </si>
  <si>
    <t>Удельный расход холодной воды в многоквартирных домах (в расчете на 1 жителя)</t>
  </si>
  <si>
    <t>куб. м/чел.</t>
  </si>
  <si>
    <t>Удельный расход горячей воды в многоквартирных домах (в расчете на 1 жителя)</t>
  </si>
  <si>
    <t>Удельный расход электрической энергии в многоквартирных домах (в расчете на 1 кв. метр общей площади)</t>
  </si>
  <si>
    <t>кВт.ч/кв. м</t>
  </si>
  <si>
    <t>Доля многоквартирных домов без циркуляционного трубопровода горячего водоснабжения к общему количеству домов с горячим водоснабжением</t>
  </si>
  <si>
    <t>Не выполнено. Данные по МКД без циркуляционного трубопровода ГВС уточнены с управляющими организациями.</t>
  </si>
  <si>
    <t>Удельный расход топлива на выработку тепловой энергии на тепловых электростанциях</t>
  </si>
  <si>
    <t>т у.т./млн. Гкал</t>
  </si>
  <si>
    <t>Удельный расход топлива на выработку тепловой энергии на котельных</t>
  </si>
  <si>
    <t>т у.т./Гкал</t>
  </si>
  <si>
    <t>Удельный расход электрической энергии, используемой при передаче тепловой энергии в системах теплоснабжения</t>
  </si>
  <si>
    <t>кВт.ч/куб. м</t>
  </si>
  <si>
    <t>Доля потерь тепловой энергии при ее передаче в общем объеме переданной тепловой энергии</t>
  </si>
  <si>
    <t>Доля потерь воды при ее передаче в общем объеме переданной воды</t>
  </si>
  <si>
    <t>Не выполнено. Рост доли потерь воды связан с процессом присоединения сетей, их износом, оформлением документов</t>
  </si>
  <si>
    <t>Удельный расход электрической энергии, используемой для передачи (транспортировки) воды в системах водоснабжения (на 1 куб. метр)</t>
  </si>
  <si>
    <t>тыс. кВт.ч/тыс. куб. м</t>
  </si>
  <si>
    <t>Удельный расход электрической энергии, используемой в системах водоотведения (на 1 куб. метр)</t>
  </si>
  <si>
    <t>тыс. кВт.ч/куб. м</t>
  </si>
  <si>
    <t>Не выполнено. Увеличение удельного расхода электрической энергии, используемой в системах водоотведения, произошло в связи с процессом присоединения вновь построенных сетей и принятия на баланс сетей с повышенным износом, в т.ч. канализационных насосных станций. </t>
  </si>
  <si>
    <t>09</t>
  </si>
  <si>
    <t>01 00000</t>
  </si>
  <si>
    <t>Основное мероприятие "Реализация мероприятий по энергосбережению и повышению энергетической эффективности в жилищном фонде и  в системах коммунальной инфраструктуры"</t>
  </si>
  <si>
    <t>01 00001</t>
  </si>
  <si>
    <t>Техническое перевооружение  сетей теплоснабжения*</t>
  </si>
  <si>
    <t>Управление ЖКХ</t>
  </si>
  <si>
    <t>средства концессионера</t>
  </si>
  <si>
    <t>Количество замененных сетей</t>
  </si>
  <si>
    <t>км</t>
  </si>
  <si>
    <t>01 00002</t>
  </si>
  <si>
    <t>Техническое перевооружение центральных тепловых пунктов (ЦТП)*</t>
  </si>
  <si>
    <t>Количество реконструированных центральных тепловых пунктов (ЦТП)</t>
  </si>
  <si>
    <t>шт.</t>
  </si>
  <si>
    <t>01 65780</t>
  </si>
  <si>
    <t>Мероприятия по энергосбережению и повышению энергетической эффективности в жилищном фонде</t>
  </si>
  <si>
    <t>Управление ЖКХ, МКУ г. Ижевска "СТО ЖКХ"</t>
  </si>
  <si>
    <t>средства бюджета МО</t>
  </si>
  <si>
    <t>Количество установленных приборов учета (ГВС, ХВС, электросчетчиков) в муниципальных жилых помещениях</t>
  </si>
  <si>
    <t>01 S5770</t>
  </si>
  <si>
    <t>Реализация энергоэффективных технических мероприятий в организациях.</t>
  </si>
  <si>
    <t>Количество выявленных и поставленных на учет бесхозяйных объектов недвижимого имущества, используемых для передачи энергетических ресурсов (включая газоснабжение, теплоснабжение, электроснабжение, водоснабжение и водоотведение)</t>
  </si>
  <si>
    <t>Не выполнено. Отсутствие лимитов бюджетных обязательств</t>
  </si>
  <si>
    <t>средства бюджета УР</t>
  </si>
  <si>
    <t xml:space="preserve">Задача № 2 "Развитие жилищной сферы с целью создания комфортных условий, обеспечивающих доступность жилья для граждан Российской Федерации, проживающих на территории муниципального образования "Город Ижевск" </t>
  </si>
  <si>
    <t>Доля граждан, расселенных из аварийного жилищного фонда, к общему количеству граждан, проживающих в аварийном жилищном фонде</t>
  </si>
  <si>
    <t xml:space="preserve">Не выполнено. Расселение аварийного жилищного фонда в городе Ижевске осуществляется в соответствии с Региональной адресной программой по переселению аварийного жилищного фонда в Удмуртской Республике на 2019-2025 годы, утвержденной постановлением Правительства УР от 28.03.2019 № 102. В 2022 году для города Ижевска планируемые показатели расселения составляли 2042 кв.м. (137 человек). Однако фактически за 2022 год расселено 3293,5 кв.м. (265 человек). То есть запланированные показатели расселения аварийного жилья достигнуты в полном объеме. Но за счет роста активности собственников аварийного жилья по признанию других домов аварийными увеличилось общее количество граждан, проживающих в аварийном жилье. Следовательно планируемая доля 9,89% не была достигнута.  </t>
  </si>
  <si>
    <t>Количество семей и одиноко проживающих граждан, находящиеся на учете и улучшившие жилищные условия</t>
  </si>
  <si>
    <t>семья</t>
  </si>
  <si>
    <t>Доля аварийного жилищного фонда, признанного непригодным для проживания, к общему количеству многоквартирных домов города Ижевска</t>
  </si>
  <si>
    <t>Доля многоквартирных домов, где проведен капитальный ремонт общего имущества, к общему количеству домов</t>
  </si>
  <si>
    <t>Доля муниципальных жилых помещений, где проведен капитальный ремонт, к общему количеству помещений муниципального жилищного фонда</t>
  </si>
  <si>
    <t>Не выполнено. Отсутствие лимитов бюджетных обязательств.</t>
  </si>
  <si>
    <t>02 00000</t>
  </si>
  <si>
    <t xml:space="preserve">Основное мероприятие "Обеспечение жилыми помещениями и комфортными условиями проживания граждан Российской Федерации, проживающих на территории муниципального образования "Город Ижевск " </t>
  </si>
  <si>
    <t>02 6748S</t>
  </si>
  <si>
    <t>Расходы на переселение граждан из аварийного жилищного фонда, осуществляемые за счет средств местных бюджетов</t>
  </si>
  <si>
    <t>Количество снесенных аварийных домов</t>
  </si>
  <si>
    <t>Не выполнено. Недостаточное финансирование бюджетных средств. Долгие судебные разбирательства  с гражданами по переселению  в другое жилье.</t>
  </si>
  <si>
    <t>Управление муниципальным жилищным фондом, в том числе:</t>
  </si>
  <si>
    <t>02 62100</t>
  </si>
  <si>
    <t>Расходы на содержание муниципального жилищного фонда</t>
  </si>
  <si>
    <t xml:space="preserve">Количество отремонтированных жилых помещений муниципального жилищного фонда
</t>
  </si>
  <si>
    <t>ед.</t>
  </si>
  <si>
    <t>02 62110</t>
  </si>
  <si>
    <t xml:space="preserve">Текущий ремонт и содержание маневренного жилищного фонда
</t>
  </si>
  <si>
    <t xml:space="preserve">Количество жилых помещений, где проведен текущий ремонт
</t>
  </si>
  <si>
    <t>Не выполнено.  Отсутствие лимитов бюджетных обязательств.</t>
  </si>
  <si>
    <t>02 62120</t>
  </si>
  <si>
    <t>Обеспечение малоимущих граждан жильем по договорам социального найма</t>
  </si>
  <si>
    <t>Количество заключенных договоров социального найма</t>
  </si>
  <si>
    <t>02 62140</t>
  </si>
  <si>
    <t>Исполнение решений судов, возложенных на Администрацию города Ижевска, по предоставлению жилых помещений гражданам</t>
  </si>
  <si>
    <t>Количество исполненных решений</t>
  </si>
  <si>
    <t>02 69995</t>
  </si>
  <si>
    <t>Уплата взносов на капитальный ремонт в части муниципального жилищного фонда и содержание специальных счетов</t>
  </si>
  <si>
    <t>Уровень внесения денежных средств на капитальный ремонт в части муниципального жилищного фонда и содержания специальных счетов по требованию управляющих организаций и товариществ собственников недвижимости</t>
  </si>
  <si>
    <t>02 62130</t>
  </si>
  <si>
    <t>Капремонт многоквартирных домов, где решение о проведении принято в судебном порядке и Администрация города Ижевска привлечена в качестве субсидиарного ответчика</t>
  </si>
  <si>
    <t>Количество многоквартирных домов, где проведен капитальный ремонт</t>
  </si>
  <si>
    <t>0</t>
  </si>
  <si>
    <t>02
62150</t>
  </si>
  <si>
    <t>Субсидии не возмещение недополученных доходов и (или) возмещение понесенных затрат в связи с производством (реализацией) товаров,выполнением работ, оказанием услуг (лифты)</t>
  </si>
  <si>
    <t>Количество замененных лифтов</t>
  </si>
  <si>
    <t>Не выполнено. Недостаточно накополенных средств у собственников МКД</t>
  </si>
  <si>
    <t>02 62160</t>
  </si>
  <si>
    <t>Капитальный ремонт муниципального жилищного фонда</t>
  </si>
  <si>
    <t>Количество жилых помещений, где проведен капитальный ремонт</t>
  </si>
  <si>
    <t>02 62170</t>
  </si>
  <si>
    <t xml:space="preserve">Переселение граждан из помещений объектов социальной сферы
</t>
  </si>
  <si>
    <t xml:space="preserve">Количество квартир, приобретенных в целях переселения
</t>
  </si>
  <si>
    <t>02 S9501</t>
  </si>
  <si>
    <t xml:space="preserve">Проведение мероприятий по капитальному ремонту многоквартирных домов </t>
  </si>
  <si>
    <t>Количество многоквартирных домов, в отношении которых предоставлена финансовая поддержка</t>
  </si>
  <si>
    <t>x</t>
  </si>
  <si>
    <t>Не учитывается. ПАГ от 27.12.2019 № 1648.</t>
  </si>
  <si>
    <t>02 S9540</t>
  </si>
  <si>
    <t>02 S9601</t>
  </si>
  <si>
    <t>02 06800</t>
  </si>
  <si>
    <t>Предоставление мер дополнительной социальной поддержки граждан по оплате коммунальных услуг в виде уменьшения размера платы за коммунальную услугу по отоплению и горячему водоснабжению (в отсутствие централизованного горячего водоснабжения) в связи с ограничением роста платы граждан за коммунальные услуги</t>
  </si>
  <si>
    <t>Общая площадь жилых помещений, на территории которых проживают граждане, получающие дополнительную социальную поддержку</t>
  </si>
  <si>
    <r>
      <t>тыс. м</t>
    </r>
    <r>
      <rPr>
        <vertAlign val="superscript"/>
        <sz val="12"/>
        <rFont val="Times New Roman"/>
        <family val="1"/>
        <charset val="204"/>
      </rPr>
      <t>2</t>
    </r>
  </si>
  <si>
    <t>Не выполнено. Тарифы на тепловую энергию по некоторым хозяйствующим субъектам приняты в рамках предельных индексов платы граждан и соответствуют требованиям действующего законодательства. В связи с этим дополнительные меры социальной поддержки граждан не требуется. </t>
  </si>
  <si>
    <t>Мероприятия в области коммунального хозяйства, в том числе:</t>
  </si>
  <si>
    <t>средства бюджета МО, бюджета УР</t>
  </si>
  <si>
    <t>02 62200</t>
  </si>
  <si>
    <t>Обеспечение функционирования объектов жизнеобеспечения</t>
  </si>
  <si>
    <t>Количество объектов коммунального назначения, имеющих признаки бесхозяйных, требующих постановки на учет в Управлении Федеральной службы государственной регистрации, кадастра и картографии по Удмуртской Республике</t>
  </si>
  <si>
    <t>02 S1440</t>
  </si>
  <si>
    <t>Мероприятия в области коммунального хозяйства</t>
  </si>
  <si>
    <t>Приобретение техники и оборудования коммунального назначения по итогам республиканского конкурса по подготовке жилищно-коммунального хозяйства УР к отопительному периоду</t>
  </si>
  <si>
    <t>-</t>
  </si>
  <si>
    <t>02 S9900</t>
  </si>
  <si>
    <t>Обеспечение функционирования систем теплоснабжения</t>
  </si>
  <si>
    <t>Снижение размера просроченной задолженности муниципального унитарного предприятия, за которым закреплено муниципальное имущество на праве хозяйственного ведения, перед поставщиками топливно-энергетических ресурсов (за потребленный природный газ) на сумму субсидии, выделенной из бюджета УР</t>
  </si>
  <si>
    <t>тыс. руб.</t>
  </si>
  <si>
    <t>02 69993</t>
  </si>
  <si>
    <t>Мероприятия в области жилищного хозяйства, в том числе:</t>
  </si>
  <si>
    <t>Количество детских площадок, стоящих на балансе муниципального образования "Город Ижевск"</t>
  </si>
  <si>
    <t xml:space="preserve">Мероприятия по содержанию детских площадок
</t>
  </si>
  <si>
    <t>Мероприятия по проведению текущего ремонта МКД по решению судов</t>
  </si>
  <si>
    <t>Количество исполненных решений судов</t>
  </si>
  <si>
    <t>02 69994</t>
  </si>
  <si>
    <t>Предоставление мер по обеспечению сбалансированности бюджетов и своевременного решения вопросов местного значения, в том числе:</t>
  </si>
  <si>
    <t>Площадь обработанных мест общего пользования</t>
  </si>
  <si>
    <t>тыс. кв. м</t>
  </si>
  <si>
    <t>02   69994</t>
  </si>
  <si>
    <t xml:space="preserve">Возмещение затрат по проведению дезинфекции мест общего пользования в многоквартирных домах, расположенных на территории муниципального образования "Город Ижевск" </t>
  </si>
  <si>
    <t>03
L4970</t>
  </si>
  <si>
    <t>Реализация мероприятий по обеспечению жильем молодых семей</t>
  </si>
  <si>
    <t>Количество молодых семей, улучшивших жилищные условия за счет средст жилищного сертификата и</t>
  </si>
  <si>
    <t>кол-во</t>
  </si>
  <si>
    <t>Задача № 3 "Увеличение доли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</si>
  <si>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Доля организаций, осуществляющих управление многоквартирными домами и (или) оказание услуг по содержанию и ремонту общего имущества в многоквартирных домах, участие субъекта РФ и (или) городского округа в уставном капитале которых составляет не более 25%, в общем числе организаций, осуществляющих данные виды деятельности на территории городского округа, кроме товариществ собственников жилья, жилищных, жилищно-строительных кооперативов и специализированных потребительских кооперативов</t>
  </si>
  <si>
    <t>03 00000</t>
  </si>
  <si>
    <t>Основное мероприятие "Реализация способов управления многоквартирными домами на территории муниципального образования "Город Ижевск"</t>
  </si>
  <si>
    <t>03 00001</t>
  </si>
  <si>
    <t xml:space="preserve">Организация проведения открытых конкурсов по отбору управляющей организации на право заключения договора управления многоквартирными домами </t>
  </si>
  <si>
    <t>Количество конкурсов в отношении многоквартирных домов, управление которыми осуществляется управляющими организациями, определенными по результатам открытого конкурса</t>
  </si>
  <si>
    <t>кол-во конкурсов</t>
  </si>
  <si>
    <t>Не выполнено. Объявлены конкурсы по 1470 МКД (размещено 1474 объявлений, составлено 147 конкурсных документаций). По результатм конкурсов заключено 3 договоров управления МКД, по 78 МКДконкурс отменен в связи с выбором способа управления домом собственниками самостоятельно.</t>
  </si>
  <si>
    <t>03 00002</t>
  </si>
  <si>
    <t>Представление интересов собственника муниципальных помещений на общих собраниях собственников помещений в многоквартирных домах</t>
  </si>
  <si>
    <t>Число общих собраний собственников помещений в многоквартирных домах, на которых представлялись интересы собственника муниципальных помещений</t>
  </si>
  <si>
    <t>кол-во собраний</t>
  </si>
  <si>
    <t>Не выполнено. Нежелание собственников МКД участвовать в управлении МКД.</t>
  </si>
  <si>
    <t xml:space="preserve">Задача № 4 "Создание условий для реализации муниципальной программы" </t>
  </si>
  <si>
    <t xml:space="preserve">Уровень достижения плановых объемов финансирования
</t>
  </si>
  <si>
    <t>04 00000</t>
  </si>
  <si>
    <t>Основное мероприятие "Создание условий для реализации муниципальной программы»</t>
  </si>
  <si>
    <t>04 60160</t>
  </si>
  <si>
    <t xml:space="preserve"> Реализация установленных полномочий (функций)</t>
  </si>
  <si>
    <t>Достижение прогнозных значений показателей муниципальной программы (за отчетный год)</t>
  </si>
  <si>
    <t>04 06200</t>
  </si>
  <si>
    <t>средства УР</t>
  </si>
  <si>
    <t>04 60030</t>
  </si>
  <si>
    <t>04 60350</t>
  </si>
  <si>
    <t>Расходы на выплату единовременного поощрения в связи с выходом на пенсию за выслугу лет в соответствии с постановлением Администрации г. Ижевска от 16.07.2008 г. № 534</t>
  </si>
  <si>
    <t>Количество сотрудников, получивших выпалту</t>
  </si>
  <si>
    <t>человек</t>
  </si>
  <si>
    <t>04 69000</t>
  </si>
  <si>
    <t>Обеспечение средствами вычислительной техники, переферийными и телекоммукационным оборудованием</t>
  </si>
  <si>
    <t>Количество единиц приобретенной техники и оборудования</t>
  </si>
  <si>
    <t>F3 00000</t>
  </si>
  <si>
    <t>Федеральный проект "Обеспечение устойчивого сокращения непригодного для проживания жилищного фонда"</t>
  </si>
  <si>
    <t>F3 67480</t>
  </si>
  <si>
    <t>Переселение граждан из аварийно го жилья</t>
  </si>
  <si>
    <t>Количество граждан, расселенных из аварийного жилищного фонда</t>
  </si>
  <si>
    <t>Не выполнено. Не корректно указано плановое значение.</t>
  </si>
  <si>
    <t>F3 67483</t>
  </si>
  <si>
    <t>F3 67484</t>
  </si>
  <si>
    <t>F3 6748S</t>
  </si>
  <si>
    <t xml:space="preserve">Количество квадратных метров, расселенного непригодного для проживания жилищного фонда
</t>
  </si>
  <si>
    <t>кв.м</t>
  </si>
  <si>
    <t xml:space="preserve">Количество граждан, расселенных из непригодного для проживания жилищного фонда
</t>
  </si>
  <si>
    <t xml:space="preserve">чел.
</t>
  </si>
  <si>
    <t>Всего</t>
  </si>
  <si>
    <r>
      <t xml:space="preserve">Итого по программе </t>
    </r>
    <r>
      <rPr>
        <sz val="12"/>
        <rFont val="Calibri"/>
        <family val="2"/>
        <charset val="204"/>
      </rPr>
      <t>Σ</t>
    </r>
    <r>
      <rPr>
        <sz val="12"/>
        <rFont val="Times New Roman"/>
        <family val="1"/>
        <charset val="204"/>
      </rPr>
      <t>СДпз</t>
    </r>
  </si>
  <si>
    <t>бюджет муниципального образования "Город Ижевск"</t>
  </si>
  <si>
    <t>Число ожидаемых кончных результатов, целевых показателей (индикаторов) программы (N)</t>
  </si>
  <si>
    <t>в том числе:</t>
  </si>
  <si>
    <r>
      <rPr>
        <b/>
        <sz val="12"/>
        <rFont val="Times New Roman"/>
        <family val="1"/>
        <charset val="204"/>
      </rPr>
      <t>Степень достижения плановых значений ожидаемых конечных результатов, целевых показателей (индикаторов) программы СДд/п =</t>
    </r>
    <r>
      <rPr>
        <b/>
        <sz val="12"/>
        <rFont val="Calibri"/>
        <family val="2"/>
        <charset val="204"/>
      </rPr>
      <t>Σ</t>
    </r>
    <r>
      <rPr>
        <b/>
        <sz val="12"/>
        <rFont val="Times New Roman"/>
        <family val="1"/>
        <charset val="204"/>
      </rPr>
      <t>СДпз/N</t>
    </r>
  </si>
  <si>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</si>
  <si>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</si>
  <si>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</si>
  <si>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Итого по программе ΣСДонр</t>
  </si>
  <si>
    <t>- субвенции из бюджета Удмуртской Республики</t>
  </si>
  <si>
    <t>Общее количество мероприятий программы, запланированнных к реализации в отчетном году (М)</t>
  </si>
  <si>
    <t>иные источники</t>
  </si>
  <si>
    <t>Степень реализации мероприятий программы СРм=ΣCДонр/М</t>
  </si>
  <si>
    <t>Эффективность реализации муниципальной программы ЭР=0,5хСДм/п+0,3хСРм+0,2хССур</t>
  </si>
  <si>
    <t>Уровень эффективности муниципальной программы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</si>
</sst>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р_._-;\-* #,##0.00_р_._-;_-* &quot;-&quot;??_р_._-;_-@_-"/>
    <numFmt numFmtId="165" formatCode="0.000"/>
    <numFmt numFmtId="166" formatCode="0.0000"/>
    <numFmt numFmtId="167" formatCode="#,##0.00_ ;\-#,##0.00\ "/>
    <numFmt numFmtId="168" formatCode="0.0"/>
    <numFmt numFmtId="169" formatCode="#,##0.000_ ;\-#,##0.000\ "/>
  </numFmts>
  <fonts count="20" x14ac:knownFonts="1">
    <font>
      <sz val="11"/>
      <color theme="1"/>
      <name val="Calibri"/>
      <scheme val="minor"/>
    </font>
    <font>
      <sz val="10"/>
      <name val="Arial Cyr"/>
    </font>
    <font>
      <b/>
      <sz val="10"/>
      <name val="Arial CYR"/>
    </font>
    <font>
      <sz val="11"/>
      <color theme="1"/>
      <name val="Arial"/>
      <family val="2"/>
      <charset val="204"/>
    </font>
    <font>
      <b/>
      <sz val="12"/>
      <name val="Times New Roman"/>
      <family val="1"/>
      <charset val="204"/>
    </font>
    <font>
      <sz val="12"/>
      <color theme="1"/>
      <name val="Calibri"/>
      <family val="2"/>
      <charset val="204"/>
    </font>
    <font>
      <sz val="12"/>
      <color theme="1"/>
      <name val="Times New Roman"/>
      <family val="1"/>
      <charset val="204"/>
    </font>
    <font>
      <sz val="12"/>
      <color theme="1"/>
      <name val="Arial"/>
      <family val="2"/>
      <charset val="204"/>
    </font>
    <font>
      <sz val="11"/>
      <color theme="1"/>
      <name val="Times New Roman"/>
      <family val="1"/>
      <charset val="204"/>
    </font>
    <font>
      <sz val="12"/>
      <color theme="1"/>
      <name val="Calibri"/>
      <family val="2"/>
      <charset val="204"/>
      <scheme val="minor"/>
    </font>
    <font>
      <sz val="12"/>
      <name val="Times New Roman"/>
      <family val="1"/>
      <charset val="204"/>
    </font>
    <font>
      <sz val="11"/>
      <name val="Times New Roman"/>
      <family val="1"/>
      <charset val="204"/>
    </font>
    <font>
      <sz val="12"/>
      <color indexed="2"/>
      <name val="Times New Roman"/>
      <family val="1"/>
      <charset val="204"/>
    </font>
    <font>
      <sz val="12"/>
      <color theme="0"/>
      <name val="Times New Roman"/>
      <family val="1"/>
      <charset val="204"/>
    </font>
    <font>
      <b/>
      <sz val="12"/>
      <color theme="1"/>
      <name val="Times New Roman"/>
      <family val="1"/>
      <charset val="204"/>
    </font>
    <font>
      <sz val="11"/>
      <color theme="1"/>
      <name val="Calibri"/>
      <family val="2"/>
      <charset val="204"/>
      <scheme val="minor"/>
    </font>
    <font>
      <vertAlign val="superscript"/>
      <sz val="12"/>
      <color theme="1"/>
      <name val="Times New Roman"/>
      <family val="1"/>
      <charset val="204"/>
    </font>
    <font>
      <vertAlign val="superscript"/>
      <sz val="12"/>
      <name val="Times New Roman"/>
      <family val="1"/>
      <charset val="204"/>
    </font>
    <font>
      <sz val="12"/>
      <name val="Calibri"/>
      <family val="2"/>
      <charset val="204"/>
    </font>
    <font>
      <b/>
      <sz val="12"/>
      <name val="Calibri"/>
      <family val="2"/>
      <charset val="204"/>
    </font>
  </fonts>
  <fills count="11">
    <fill>
      <patternFill patternType="none"/>
    </fill>
    <fill>
      <patternFill patternType="gray125"/>
    </fill>
    <fill>
      <patternFill patternType="solid">
        <fgColor indexed="27"/>
        <bgColor indexed="27"/>
      </patternFill>
    </fill>
    <fill>
      <patternFill patternType="solid">
        <fgColor theme="0"/>
        <bgColor theme="0"/>
      </patternFill>
    </fill>
    <fill>
      <patternFill patternType="solid">
        <fgColor theme="6" tint="0.79998168889431442"/>
        <bgColor theme="6" tint="0.79998168889431442"/>
      </patternFill>
    </fill>
    <fill>
      <patternFill patternType="solid">
        <fgColor indexed="5"/>
        <bgColor indexed="5"/>
      </patternFill>
    </fill>
    <fill>
      <patternFill patternType="solid">
        <fgColor indexed="65"/>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8" tint="0.79998168889431442"/>
        <bgColor theme="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5">
    <xf numFmtId="0" fontId="0" fillId="0" borderId="0"/>
    <xf numFmtId="1" fontId="1" fillId="0" borderId="1">
      <alignment horizontal="center" vertical="top" shrinkToFit="1"/>
    </xf>
    <xf numFmtId="1" fontId="1" fillId="0" borderId="1">
      <alignment horizontal="center" vertical="top" shrinkToFit="1"/>
    </xf>
    <xf numFmtId="0" fontId="2" fillId="0" borderId="1">
      <alignment vertical="top" wrapText="1"/>
    </xf>
    <xf numFmtId="1" fontId="1" fillId="0" borderId="1">
      <alignment horizontal="center" vertical="top" shrinkToFit="1"/>
    </xf>
    <xf numFmtId="4" fontId="2" fillId="2" borderId="1">
      <alignment horizontal="right" vertical="top" shrinkToFit="1"/>
    </xf>
    <xf numFmtId="0" fontId="2" fillId="0" borderId="1">
      <alignment vertical="top" wrapText="1"/>
    </xf>
    <xf numFmtId="0" fontId="2" fillId="0" borderId="1">
      <alignment vertical="top" wrapText="1"/>
    </xf>
    <xf numFmtId="4" fontId="2" fillId="2" borderId="1">
      <alignment horizontal="right" vertical="top" shrinkToFit="1"/>
    </xf>
    <xf numFmtId="0" fontId="3" fillId="0" borderId="0"/>
    <xf numFmtId="0" fontId="3" fillId="0" borderId="0"/>
    <xf numFmtId="0" fontId="3" fillId="0" borderId="0"/>
    <xf numFmtId="0" fontId="3" fillId="0" borderId="0"/>
    <xf numFmtId="0" fontId="3" fillId="0" borderId="0"/>
    <xf numFmtId="164" fontId="15" fillId="0" borderId="0" applyFont="0" applyFill="0" applyBorder="0" applyProtection="0"/>
  </cellStyleXfs>
  <cellXfs count="279">
    <xf numFmtId="0" fontId="0" fillId="0" borderId="0" xfId="0"/>
    <xf numFmtId="0" fontId="3" fillId="0" borderId="0" xfId="13" applyFont="1"/>
    <xf numFmtId="0" fontId="5" fillId="0" borderId="0" xfId="13" applyFont="1"/>
    <xf numFmtId="0" fontId="6" fillId="0" borderId="1" xfId="9" applyFont="1" applyBorder="1" applyAlignment="1">
      <alignment horizontal="center" vertical="top" wrapText="1"/>
    </xf>
    <xf numFmtId="0" fontId="3" fillId="0" borderId="0" xfId="9" applyFont="1"/>
    <xf numFmtId="0" fontId="6" fillId="0" borderId="1" xfId="9" applyFont="1" applyBorder="1" applyAlignment="1">
      <alignment vertical="top" wrapText="1"/>
    </xf>
    <xf numFmtId="14" fontId="6" fillId="0" borderId="1" xfId="9" applyNumberFormat="1" applyFont="1" applyBorder="1" applyAlignment="1">
      <alignment horizontal="center" vertical="top" wrapText="1"/>
    </xf>
    <xf numFmtId="0" fontId="6" fillId="0" borderId="1" xfId="9" applyFont="1" applyBorder="1" applyAlignment="1" applyProtection="1">
      <alignment horizontal="center" vertical="top" wrapText="1"/>
      <protection locked="0"/>
    </xf>
    <xf numFmtId="14" fontId="6" fillId="0" borderId="1" xfId="9" applyNumberFormat="1" applyFont="1" applyBorder="1" applyAlignment="1" applyProtection="1">
      <alignment horizontal="center" vertical="top" wrapText="1"/>
      <protection locked="0"/>
    </xf>
    <xf numFmtId="0" fontId="6" fillId="0" borderId="0" xfId="9" applyFont="1" applyAlignment="1">
      <alignment vertical="top" wrapText="1"/>
    </xf>
    <xf numFmtId="0" fontId="7" fillId="0" borderId="0" xfId="9" applyFont="1"/>
    <xf numFmtId="0" fontId="8" fillId="0" borderId="0" xfId="9" applyFont="1" applyAlignment="1">
      <alignment vertical="top" wrapText="1"/>
    </xf>
    <xf numFmtId="0" fontId="8" fillId="0" borderId="0" xfId="9" applyFont="1" applyAlignment="1">
      <alignment horizontal="center" vertical="top" wrapText="1"/>
    </xf>
    <xf numFmtId="0" fontId="8" fillId="0" borderId="0" xfId="9" applyFont="1" applyAlignment="1">
      <alignment vertical="top"/>
    </xf>
    <xf numFmtId="49" fontId="6" fillId="0" borderId="0" xfId="0" applyNumberFormat="1" applyFont="1" applyAlignment="1">
      <alignment horizontal="center" vertical="top"/>
    </xf>
    <xf numFmtId="0" fontId="9" fillId="0" borderId="0" xfId="0" applyFont="1" applyAlignment="1">
      <alignment horizontal="left" vertical="top"/>
    </xf>
    <xf numFmtId="0" fontId="9" fillId="0" borderId="0" xfId="0" applyFont="1"/>
    <xf numFmtId="2" fontId="9" fillId="0" borderId="0" xfId="0" applyNumberFormat="1" applyFo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49" fontId="10" fillId="4" borderId="1" xfId="0" applyNumberFormat="1" applyFont="1" applyFill="1" applyBorder="1" applyAlignment="1">
      <alignment horizontal="center" vertical="top"/>
    </xf>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top" wrapText="1"/>
    </xf>
    <xf numFmtId="2" fontId="10" fillId="4" borderId="1" xfId="0" applyNumberFormat="1"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165" fontId="10" fillId="4" borderId="5" xfId="9" applyNumberFormat="1" applyFont="1" applyFill="1" applyBorder="1" applyAlignment="1">
      <alignment horizontal="center" vertical="center" wrapText="1"/>
    </xf>
    <xf numFmtId="165" fontId="10" fillId="4" borderId="1" xfId="0" applyNumberFormat="1" applyFont="1" applyFill="1" applyBorder="1" applyAlignment="1" applyProtection="1">
      <alignment horizontal="center" vertical="center" wrapText="1"/>
    </xf>
    <xf numFmtId="165" fontId="10" fillId="4" borderId="1" xfId="0" applyNumberFormat="1"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4" borderId="5" xfId="0" applyFont="1" applyFill="1" applyBorder="1" applyAlignment="1">
      <alignment horizontal="left" vertical="top" wrapText="1"/>
    </xf>
    <xf numFmtId="0" fontId="10" fillId="4" borderId="5" xfId="0" applyFont="1" applyFill="1" applyBorder="1" applyAlignment="1">
      <alignment horizontal="center" vertical="center" wrapText="1"/>
    </xf>
    <xf numFmtId="2" fontId="10" fillId="5" borderId="5" xfId="0" applyNumberFormat="1" applyFont="1" applyFill="1" applyBorder="1" applyAlignment="1" applyProtection="1">
      <alignment horizontal="center" vertical="center" wrapText="1"/>
      <protection locked="0"/>
    </xf>
    <xf numFmtId="165" fontId="10" fillId="4" borderId="5" xfId="0" applyNumberFormat="1" applyFont="1" applyFill="1" applyBorder="1" applyAlignment="1">
      <alignment horizontal="center" vertical="center" wrapText="1"/>
    </xf>
    <xf numFmtId="166" fontId="10" fillId="3" borderId="1" xfId="0" applyNumberFormat="1" applyFont="1" applyFill="1" applyBorder="1" applyAlignment="1" applyProtection="1">
      <alignment horizontal="center" vertical="center" wrapText="1"/>
      <protection locked="0"/>
    </xf>
    <xf numFmtId="165" fontId="10" fillId="4" borderId="1" xfId="9" applyNumberFormat="1" applyFont="1" applyFill="1" applyBorder="1" applyAlignment="1" applyProtection="1">
      <alignment horizontal="center" vertical="center" wrapText="1"/>
    </xf>
    <xf numFmtId="0" fontId="11" fillId="0" borderId="1" xfId="0" applyFont="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2" fontId="10" fillId="3" borderId="1"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165" fontId="10" fillId="4" borderId="5" xfId="9" applyNumberFormat="1" applyFont="1" applyFill="1" applyBorder="1" applyAlignment="1" applyProtection="1">
      <alignment horizontal="center" vertical="center" wrapText="1"/>
    </xf>
    <xf numFmtId="0" fontId="10" fillId="0" borderId="5" xfId="0" applyFont="1" applyBorder="1" applyAlignment="1" applyProtection="1">
      <alignment horizontal="center" vertical="center" wrapText="1"/>
      <protection locked="0"/>
    </xf>
    <xf numFmtId="49" fontId="10" fillId="3" borderId="1" xfId="0" applyNumberFormat="1" applyFont="1" applyFill="1" applyBorder="1" applyAlignment="1">
      <alignment horizontal="center" vertical="top"/>
    </xf>
    <xf numFmtId="49" fontId="10" fillId="3" borderId="1" xfId="0" applyNumberFormat="1" applyFont="1" applyFill="1" applyBorder="1" applyAlignment="1">
      <alignment horizontal="center" vertical="top" wrapText="1"/>
    </xf>
    <xf numFmtId="49" fontId="10" fillId="3" borderId="1" xfId="0" applyNumberFormat="1" applyFont="1" applyFill="1" applyBorder="1" applyAlignment="1" applyProtection="1">
      <alignment horizontal="center" vertical="top" wrapText="1"/>
      <protection locked="0"/>
    </xf>
    <xf numFmtId="0" fontId="10" fillId="3" borderId="1" xfId="0" applyFont="1" applyFill="1" applyBorder="1" applyAlignment="1">
      <alignment horizontal="center" vertical="center" wrapText="1"/>
    </xf>
    <xf numFmtId="49" fontId="10" fillId="7" borderId="1" xfId="0" applyNumberFormat="1" applyFont="1" applyFill="1" applyBorder="1" applyAlignment="1">
      <alignment horizontal="center" vertical="top"/>
    </xf>
    <xf numFmtId="49" fontId="10" fillId="7" borderId="1" xfId="0" applyNumberFormat="1" applyFont="1" applyFill="1" applyBorder="1" applyAlignment="1">
      <alignment horizontal="center" vertical="top" wrapText="1"/>
    </xf>
    <xf numFmtId="49" fontId="10" fillId="7" borderId="1" xfId="0" applyNumberFormat="1" applyFont="1" applyFill="1" applyBorder="1" applyAlignment="1" applyProtection="1">
      <alignment horizontal="center" vertical="top" wrapText="1"/>
      <protection locked="0"/>
    </xf>
    <xf numFmtId="0" fontId="10" fillId="7" borderId="9" xfId="0" applyFont="1" applyFill="1" applyBorder="1" applyAlignment="1">
      <alignment horizontal="left" vertical="top" wrapText="1"/>
    </xf>
    <xf numFmtId="0" fontId="10" fillId="7" borderId="9" xfId="0" applyFont="1" applyFill="1" applyBorder="1" applyAlignment="1">
      <alignment horizontal="center" vertical="center" wrapText="1"/>
    </xf>
    <xf numFmtId="2" fontId="10" fillId="3" borderId="9" xfId="0" applyNumberFormat="1" applyFont="1" applyFill="1" applyBorder="1" applyAlignment="1" applyProtection="1">
      <alignment horizontal="center" vertical="center" wrapText="1"/>
      <protection locked="0"/>
    </xf>
    <xf numFmtId="2" fontId="10" fillId="7" borderId="9" xfId="0" applyNumberFormat="1"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165" fontId="10" fillId="7" borderId="9" xfId="9" applyNumberFormat="1" applyFont="1" applyFill="1" applyBorder="1" applyAlignment="1">
      <alignment horizontal="center" vertical="center"/>
    </xf>
    <xf numFmtId="0" fontId="10" fillId="3" borderId="9" xfId="0" applyFont="1" applyFill="1" applyBorder="1" applyAlignment="1" applyProtection="1">
      <alignment horizontal="center" vertical="center" wrapText="1"/>
      <protection locked="0"/>
    </xf>
    <xf numFmtId="165" fontId="10" fillId="7" borderId="9" xfId="0" applyNumberFormat="1" applyFont="1" applyFill="1" applyBorder="1" applyAlignment="1">
      <alignment horizontal="center" vertical="center" wrapText="1"/>
    </xf>
    <xf numFmtId="165" fontId="10" fillId="7" borderId="9" xfId="9" applyNumberFormat="1"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7" borderId="1" xfId="0" applyFont="1" applyFill="1" applyBorder="1" applyAlignment="1">
      <alignment horizontal="center" vertical="center" wrapText="1"/>
    </xf>
    <xf numFmtId="2" fontId="10" fillId="3" borderId="1" xfId="0" applyNumberFormat="1" applyFont="1" applyFill="1" applyBorder="1" applyAlignment="1" applyProtection="1">
      <alignment horizontal="center" vertical="center" wrapText="1"/>
      <protection locked="0"/>
    </xf>
    <xf numFmtId="2" fontId="10" fillId="7" borderId="1" xfId="0" applyNumberFormat="1"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165" fontId="10" fillId="7" borderId="1" xfId="9" applyNumberFormat="1" applyFont="1" applyFill="1" applyBorder="1" applyAlignment="1">
      <alignment horizontal="center" vertical="center"/>
    </xf>
    <xf numFmtId="165" fontId="10" fillId="7" borderId="1" xfId="0" applyNumberFormat="1" applyFont="1" applyFill="1" applyBorder="1" applyAlignment="1">
      <alignment horizontal="center" vertical="center" wrapText="1"/>
    </xf>
    <xf numFmtId="165" fontId="10" fillId="7" borderId="1" xfId="9" applyNumberFormat="1" applyFont="1" applyFill="1" applyBorder="1" applyAlignment="1">
      <alignment horizontal="center" vertical="center" wrapText="1"/>
    </xf>
    <xf numFmtId="0" fontId="0" fillId="0" borderId="0" xfId="0"/>
    <xf numFmtId="2" fontId="10" fillId="0" borderId="1" xfId="0" applyNumberFormat="1" applyFont="1" applyBorder="1" applyAlignment="1" applyProtection="1">
      <alignment horizontal="center" vertical="center" wrapText="1"/>
      <protection locked="0"/>
    </xf>
    <xf numFmtId="167" fontId="10" fillId="0" borderId="1" xfId="14" applyNumberFormat="1" applyFont="1" applyBorder="1" applyAlignment="1" applyProtection="1">
      <alignment horizontal="center" vertical="center" wrapText="1"/>
      <protection locked="0"/>
    </xf>
    <xf numFmtId="49" fontId="10" fillId="7" borderId="5" xfId="0" applyNumberFormat="1" applyFont="1" applyFill="1" applyBorder="1" applyAlignment="1">
      <alignment horizontal="center" vertical="top"/>
    </xf>
    <xf numFmtId="49" fontId="10" fillId="4" borderId="1" xfId="0" applyNumberFormat="1" applyFont="1" applyFill="1" applyBorder="1" applyAlignment="1">
      <alignment horizontal="center" vertical="top" wrapText="1"/>
    </xf>
    <xf numFmtId="49" fontId="10" fillId="4" borderId="1" xfId="0" applyNumberFormat="1" applyFont="1" applyFill="1" applyBorder="1" applyAlignment="1" applyProtection="1">
      <alignment horizontal="center" vertical="top" wrapText="1"/>
      <protection locked="0"/>
    </xf>
    <xf numFmtId="2" fontId="10" fillId="0" borderId="1" xfId="0" applyNumberFormat="1" applyFont="1" applyBorder="1" applyAlignment="1" applyProtection="1">
      <alignment horizontal="center" vertical="center" wrapText="1"/>
      <protection locked="0"/>
    </xf>
    <xf numFmtId="167" fontId="10" fillId="0" borderId="1" xfId="14" applyNumberFormat="1" applyFont="1" applyBorder="1" applyAlignment="1" applyProtection="1">
      <alignment horizontal="center" vertical="center" wrapText="1"/>
      <protection locked="0"/>
    </xf>
    <xf numFmtId="2" fontId="12" fillId="7" borderId="1" xfId="14" applyNumberFormat="1" applyFont="1" applyFill="1" applyBorder="1" applyAlignment="1">
      <alignment horizontal="center" vertical="center" wrapText="1"/>
    </xf>
    <xf numFmtId="1" fontId="10" fillId="7" borderId="1" xfId="14" applyNumberFormat="1" applyFont="1" applyFill="1" applyBorder="1" applyAlignment="1">
      <alignment horizontal="center" vertical="center" wrapText="1"/>
    </xf>
    <xf numFmtId="164" fontId="10" fillId="7" borderId="1" xfId="14" applyNumberFormat="1" applyFont="1" applyFill="1" applyBorder="1" applyAlignment="1">
      <alignment horizontal="center" vertical="center" wrapText="1"/>
    </xf>
    <xf numFmtId="165" fontId="10" fillId="7" borderId="1" xfId="14" applyNumberFormat="1" applyFont="1" applyFill="1" applyBorder="1" applyAlignment="1">
      <alignment horizontal="center" vertical="center" wrapText="1"/>
    </xf>
    <xf numFmtId="0" fontId="10" fillId="7" borderId="1" xfId="0" applyFont="1" applyFill="1" applyBorder="1"/>
    <xf numFmtId="0" fontId="10" fillId="7" borderId="1" xfId="0" applyFont="1" applyFill="1" applyBorder="1" applyProtection="1">
      <protection locked="0"/>
    </xf>
    <xf numFmtId="165" fontId="10" fillId="7" borderId="1" xfId="0" applyNumberFormat="1" applyFont="1" applyFill="1" applyBorder="1"/>
    <xf numFmtId="0" fontId="10" fillId="0" borderId="1" xfId="0" applyFont="1" applyBorder="1" applyAlignment="1" applyProtection="1">
      <alignment horizontal="center"/>
      <protection locked="0"/>
    </xf>
    <xf numFmtId="0" fontId="10" fillId="7" borderId="1" xfId="0" applyFont="1" applyFill="1" applyBorder="1" applyAlignment="1">
      <alignment vertical="top" wrapText="1"/>
    </xf>
    <xf numFmtId="2" fontId="10" fillId="0" borderId="1" xfId="14" applyNumberFormat="1" applyFont="1" applyBorder="1" applyAlignment="1" applyProtection="1">
      <alignment horizontal="center" vertical="center" wrapText="1"/>
      <protection locked="0"/>
    </xf>
    <xf numFmtId="0" fontId="10" fillId="7" borderId="1" xfId="0" applyFont="1" applyFill="1" applyBorder="1" applyAlignment="1">
      <alignment horizontal="center" vertical="top"/>
    </xf>
    <xf numFmtId="0" fontId="10" fillId="7" borderId="1"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2" fontId="10" fillId="3" borderId="1" xfId="14" applyNumberFormat="1" applyFont="1" applyFill="1" applyBorder="1" applyAlignment="1" applyProtection="1">
      <alignment horizontal="center" vertical="center" wrapText="1"/>
      <protection locked="0"/>
    </xf>
    <xf numFmtId="165" fontId="10" fillId="7" borderId="11" xfId="9" applyNumberFormat="1" applyFont="1" applyFill="1" applyBorder="1" applyAlignment="1">
      <alignment horizontal="center" vertical="center" wrapText="1"/>
    </xf>
    <xf numFmtId="165" fontId="10" fillId="7" borderId="5" xfId="9" applyNumberFormat="1" applyFont="1" applyFill="1" applyBorder="1" applyAlignment="1">
      <alignment horizontal="center" vertical="center"/>
    </xf>
    <xf numFmtId="165" fontId="10" fillId="7" borderId="5" xfId="0" applyNumberFormat="1" applyFont="1" applyFill="1" applyBorder="1" applyAlignment="1">
      <alignment horizontal="center" vertical="center" wrapText="1"/>
    </xf>
    <xf numFmtId="2" fontId="10" fillId="3" borderId="9" xfId="14" applyNumberFormat="1" applyFont="1" applyFill="1" applyBorder="1" applyAlignment="1" applyProtection="1">
      <alignment horizontal="center" vertical="center" wrapText="1"/>
      <protection locked="0"/>
    </xf>
    <xf numFmtId="2" fontId="10" fillId="3" borderId="9" xfId="0" applyNumberFormat="1" applyFont="1" applyFill="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168" fontId="10" fillId="3" borderId="1" xfId="0" applyNumberFormat="1" applyFont="1" applyFill="1" applyBorder="1" applyAlignment="1" applyProtection="1">
      <alignment horizontal="center" vertical="center" wrapText="1"/>
      <protection locked="0"/>
    </xf>
    <xf numFmtId="2" fontId="4" fillId="3" borderId="1" xfId="14" applyNumberFormat="1" applyFont="1" applyFill="1" applyBorder="1" applyAlignment="1">
      <alignment horizontal="center" vertical="center" wrapText="1"/>
    </xf>
    <xf numFmtId="164" fontId="4" fillId="0" borderId="1" xfId="14" applyNumberFormat="1" applyFont="1" applyBorder="1" applyAlignment="1">
      <alignment horizontal="center" vertical="center" wrapText="1"/>
    </xf>
    <xf numFmtId="49" fontId="4" fillId="3" borderId="1" xfId="14" applyNumberFormat="1" applyFont="1" applyFill="1" applyBorder="1" applyAlignment="1">
      <alignment horizontal="center" vertical="center" wrapText="1"/>
    </xf>
    <xf numFmtId="0" fontId="10" fillId="3" borderId="1" xfId="0" applyFont="1" applyFill="1" applyBorder="1" applyAlignment="1">
      <alignment horizontal="left" vertical="top" wrapText="1"/>
    </xf>
    <xf numFmtId="0" fontId="10" fillId="3" borderId="1" xfId="0" applyFont="1" applyFill="1" applyBorder="1"/>
    <xf numFmtId="2" fontId="10" fillId="3" borderId="1" xfId="0" applyNumberFormat="1" applyFont="1" applyFill="1" applyBorder="1"/>
    <xf numFmtId="0" fontId="10" fillId="0" borderId="1" xfId="0" applyFont="1" applyBorder="1" applyAlignment="1">
      <alignment horizontal="center"/>
    </xf>
    <xf numFmtId="2" fontId="4" fillId="8" borderId="1" xfId="14" applyNumberFormat="1" applyFont="1" applyFill="1" applyBorder="1" applyAlignment="1">
      <alignment horizontal="center" vertical="center" wrapText="1"/>
    </xf>
    <xf numFmtId="165" fontId="4" fillId="8" borderId="1" xfId="9" applyNumberFormat="1" applyFont="1" applyFill="1" applyBorder="1" applyAlignment="1">
      <alignment horizontal="center" vertical="center"/>
    </xf>
    <xf numFmtId="0" fontId="10" fillId="4" borderId="1" xfId="0" applyFont="1" applyFill="1" applyBorder="1" applyAlignment="1">
      <alignment horizontal="center"/>
    </xf>
    <xf numFmtId="2" fontId="10" fillId="0" borderId="1" xfId="14" applyNumberFormat="1" applyFont="1" applyBorder="1" applyAlignment="1">
      <alignment horizontal="center" vertical="center" wrapText="1"/>
    </xf>
    <xf numFmtId="2" fontId="10" fillId="3" borderId="1" xfId="14" applyNumberFormat="1" applyFont="1" applyFill="1" applyBorder="1" applyAlignment="1">
      <alignment horizontal="center" vertical="center" wrapText="1"/>
    </xf>
    <xf numFmtId="164" fontId="10" fillId="0" borderId="1" xfId="14"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2" fontId="13" fillId="3"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2" fontId="10" fillId="3" borderId="1" xfId="0" applyNumberFormat="1" applyFont="1" applyFill="1" applyBorder="1" applyAlignment="1">
      <alignment horizontal="center" vertical="center" wrapText="1"/>
    </xf>
    <xf numFmtId="0" fontId="10" fillId="7" borderId="1" xfId="0" applyFont="1" applyFill="1" applyBorder="1" applyAlignment="1">
      <alignment horizontal="center"/>
    </xf>
    <xf numFmtId="0" fontId="10" fillId="9" borderId="1" xfId="0" applyFont="1" applyFill="1" applyBorder="1" applyAlignment="1">
      <alignment horizontal="center"/>
    </xf>
    <xf numFmtId="2" fontId="10" fillId="3" borderId="1" xfId="0" applyNumberFormat="1" applyFont="1" applyFill="1" applyBorder="1" applyAlignment="1">
      <alignment horizontal="center" vertical="center"/>
    </xf>
    <xf numFmtId="49" fontId="10" fillId="0" borderId="0" xfId="0" applyNumberFormat="1" applyFont="1" applyAlignment="1">
      <alignment horizontal="center" vertical="top"/>
    </xf>
    <xf numFmtId="49" fontId="4" fillId="0" borderId="0" xfId="0" applyNumberFormat="1"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0" fontId="10" fillId="0" borderId="0" xfId="0" applyFont="1" applyAlignment="1">
      <alignment horizontal="left" vertical="top" wrapText="1"/>
    </xf>
    <xf numFmtId="0" fontId="10" fillId="0" borderId="0" xfId="0" applyFont="1"/>
    <xf numFmtId="2" fontId="10" fillId="0" borderId="0" xfId="0" applyNumberFormat="1" applyFont="1"/>
    <xf numFmtId="0" fontId="6" fillId="0" borderId="1" xfId="9" applyFont="1" applyBorder="1" applyAlignment="1">
      <alignment horizontal="left" vertical="top" wrapText="1"/>
    </xf>
    <xf numFmtId="0" fontId="6" fillId="0" borderId="2" xfId="9" applyFont="1" applyBorder="1" applyAlignment="1">
      <alignment horizontal="left" vertical="top" wrapText="1"/>
    </xf>
    <xf numFmtId="0" fontId="6" fillId="0" borderId="3" xfId="9" applyFont="1" applyBorder="1" applyAlignment="1">
      <alignment horizontal="left" vertical="top" wrapText="1"/>
    </xf>
    <xf numFmtId="0" fontId="4" fillId="0" borderId="0" xfId="13" applyFont="1" applyAlignment="1">
      <alignment horizontal="center" vertical="top" wrapText="1"/>
    </xf>
    <xf numFmtId="0" fontId="5" fillId="0" borderId="0" xfId="13" applyFont="1"/>
    <xf numFmtId="0" fontId="6" fillId="0" borderId="1" xfId="9" applyFont="1" applyBorder="1" applyAlignment="1">
      <alignment horizontal="center" vertical="top"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9" borderId="3" xfId="0" applyFont="1" applyFill="1" applyBorder="1" applyAlignment="1">
      <alignment horizontal="left" vertical="center" wrapText="1"/>
    </xf>
    <xf numFmtId="2" fontId="14" fillId="10" borderId="1" xfId="11" applyNumberFormat="1" applyFont="1" applyFill="1" applyBorder="1" applyAlignment="1">
      <alignment horizontal="center" vertical="center"/>
    </xf>
    <xf numFmtId="2" fontId="9" fillId="0" borderId="0" xfId="0" applyNumberFormat="1" applyFont="1" applyAlignment="1">
      <alignment horizontal="center"/>
    </xf>
    <xf numFmtId="0" fontId="10" fillId="7" borderId="2"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3" xfId="0" applyFont="1" applyFill="1" applyBorder="1" applyAlignment="1">
      <alignment horizontal="left" vertical="center" wrapText="1"/>
    </xf>
    <xf numFmtId="165" fontId="10" fillId="7" borderId="2" xfId="0" applyNumberFormat="1" applyFont="1" applyFill="1" applyBorder="1" applyAlignment="1">
      <alignment horizontal="center" vertical="center"/>
    </xf>
    <xf numFmtId="165" fontId="10" fillId="7" borderId="3" xfId="0" applyNumberFormat="1" applyFont="1" applyFill="1" applyBorder="1" applyAlignment="1">
      <alignment horizontal="center" vertical="center"/>
    </xf>
    <xf numFmtId="1" fontId="10" fillId="7" borderId="2" xfId="0" applyNumberFormat="1" applyFont="1" applyFill="1" applyBorder="1" applyAlignment="1">
      <alignment horizontal="center" vertical="center"/>
    </xf>
    <xf numFmtId="1" fontId="10" fillId="7" borderId="3" xfId="0" applyNumberFormat="1" applyFont="1" applyFill="1" applyBorder="1" applyAlignment="1">
      <alignment horizontal="center" vertical="center"/>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165" fontId="4" fillId="7" borderId="2" xfId="0" applyNumberFormat="1" applyFont="1" applyFill="1" applyBorder="1" applyAlignment="1">
      <alignment horizontal="center"/>
    </xf>
    <xf numFmtId="165" fontId="4" fillId="7" borderId="3" xfId="0" applyNumberFormat="1" applyFont="1" applyFill="1" applyBorder="1" applyAlignment="1">
      <alignment horizontal="center"/>
    </xf>
    <xf numFmtId="49" fontId="10" fillId="3" borderId="2" xfId="0" applyNumberFormat="1" applyFont="1" applyFill="1" applyBorder="1" applyAlignment="1">
      <alignment horizontal="left" vertical="center" wrapText="1"/>
    </xf>
    <xf numFmtId="49" fontId="10" fillId="3" borderId="4" xfId="0" applyNumberFormat="1" applyFont="1" applyFill="1" applyBorder="1" applyAlignment="1">
      <alignment horizontal="left" vertical="center" wrapText="1"/>
    </xf>
    <xf numFmtId="49" fontId="10" fillId="3" borderId="3" xfId="0" applyNumberFormat="1" applyFont="1" applyFill="1" applyBorder="1" applyAlignment="1">
      <alignment horizontal="left" vertical="center" wrapText="1"/>
    </xf>
    <xf numFmtId="169" fontId="4" fillId="9" borderId="2" xfId="0" applyNumberFormat="1" applyFont="1" applyFill="1" applyBorder="1" applyAlignment="1">
      <alignment horizontal="center" vertical="center"/>
    </xf>
    <xf numFmtId="169" fontId="4" fillId="9" borderId="4" xfId="0" applyNumberFormat="1" applyFont="1" applyFill="1" applyBorder="1" applyAlignment="1">
      <alignment horizontal="center" vertical="center"/>
    </xf>
    <xf numFmtId="169" fontId="4" fillId="9" borderId="3" xfId="0" applyNumberFormat="1" applyFont="1" applyFill="1" applyBorder="1" applyAlignment="1">
      <alignment horizontal="center" vertical="center"/>
    </xf>
    <xf numFmtId="164" fontId="4" fillId="4" borderId="6" xfId="0" applyNumberFormat="1" applyFont="1" applyFill="1" applyBorder="1" applyAlignment="1">
      <alignment horizontal="left" vertical="center" wrapText="1"/>
    </xf>
    <xf numFmtId="164" fontId="4" fillId="4" borderId="12" xfId="0" applyNumberFormat="1" applyFont="1" applyFill="1" applyBorder="1" applyAlignment="1">
      <alignment horizontal="left" vertical="center" wrapText="1"/>
    </xf>
    <xf numFmtId="164" fontId="4" fillId="4" borderId="13" xfId="0" applyNumberFormat="1" applyFont="1" applyFill="1" applyBorder="1" applyAlignment="1">
      <alignment horizontal="left" vertical="center" wrapText="1"/>
    </xf>
    <xf numFmtId="164" fontId="4" fillId="4" borderId="8" xfId="0" applyNumberFormat="1" applyFont="1" applyFill="1" applyBorder="1" applyAlignment="1">
      <alignment horizontal="left" vertical="center" wrapText="1"/>
    </xf>
    <xf numFmtId="164" fontId="4" fillId="4" borderId="0" xfId="0" applyNumberFormat="1" applyFont="1" applyFill="1" applyAlignment="1">
      <alignment horizontal="left" vertical="center" wrapText="1"/>
    </xf>
    <xf numFmtId="164" fontId="4" fillId="4" borderId="14" xfId="0" applyNumberFormat="1" applyFont="1" applyFill="1" applyBorder="1" applyAlignment="1">
      <alignment horizontal="left" vertical="center" wrapText="1"/>
    </xf>
    <xf numFmtId="164" fontId="4" fillId="4" borderId="10" xfId="0" applyNumberFormat="1" applyFont="1" applyFill="1" applyBorder="1" applyAlignment="1">
      <alignment horizontal="left" vertical="center" wrapText="1"/>
    </xf>
    <xf numFmtId="164" fontId="4" fillId="4" borderId="11" xfId="0" applyNumberFormat="1" applyFont="1" applyFill="1" applyBorder="1" applyAlignment="1">
      <alignment horizontal="left" vertical="center" wrapText="1"/>
    </xf>
    <xf numFmtId="164" fontId="4" fillId="4" borderId="15" xfId="0" applyNumberFormat="1" applyFont="1" applyFill="1" applyBorder="1" applyAlignment="1">
      <alignment horizontal="left" vertical="center" wrapText="1"/>
    </xf>
    <xf numFmtId="165" fontId="4" fillId="4" borderId="6" xfId="0" applyNumberFormat="1" applyFont="1" applyFill="1" applyBorder="1" applyAlignment="1">
      <alignment horizontal="center" vertical="center"/>
    </xf>
    <xf numFmtId="165" fontId="4" fillId="4" borderId="13" xfId="0" applyNumberFormat="1" applyFont="1" applyFill="1" applyBorder="1" applyAlignment="1">
      <alignment horizontal="center" vertical="center"/>
    </xf>
    <xf numFmtId="165" fontId="4" fillId="4" borderId="8" xfId="0" applyNumberFormat="1" applyFont="1" applyFill="1" applyBorder="1" applyAlignment="1">
      <alignment horizontal="center" vertical="center"/>
    </xf>
    <xf numFmtId="165" fontId="4" fillId="4" borderId="14" xfId="0" applyNumberFormat="1" applyFont="1" applyFill="1" applyBorder="1" applyAlignment="1">
      <alignment horizontal="center" vertical="center"/>
    </xf>
    <xf numFmtId="165" fontId="4" fillId="4" borderId="10" xfId="0" applyNumberFormat="1" applyFont="1" applyFill="1" applyBorder="1" applyAlignment="1">
      <alignment horizontal="center" vertical="center"/>
    </xf>
    <xf numFmtId="165" fontId="4" fillId="4" borderId="15" xfId="0" applyNumberFormat="1" applyFont="1" applyFill="1" applyBorder="1" applyAlignment="1">
      <alignment horizontal="center" vertical="center"/>
    </xf>
    <xf numFmtId="165" fontId="10" fillId="4" borderId="6" xfId="0" applyNumberFormat="1" applyFont="1" applyFill="1" applyBorder="1" applyAlignment="1">
      <alignment horizontal="center" vertical="center"/>
    </xf>
    <xf numFmtId="165" fontId="10" fillId="4" borderId="13" xfId="0" applyNumberFormat="1" applyFont="1" applyFill="1" applyBorder="1" applyAlignment="1">
      <alignment horizontal="center" vertical="center"/>
    </xf>
    <xf numFmtId="165" fontId="10" fillId="4" borderId="8" xfId="0" applyNumberFormat="1" applyFont="1" applyFill="1" applyBorder="1" applyAlignment="1">
      <alignment horizontal="center" vertical="center"/>
    </xf>
    <xf numFmtId="165" fontId="10" fillId="4" borderId="14" xfId="0" applyNumberFormat="1" applyFont="1" applyFill="1" applyBorder="1" applyAlignment="1">
      <alignment horizontal="center" vertical="center"/>
    </xf>
    <xf numFmtId="165" fontId="10" fillId="4" borderId="10" xfId="0" applyNumberFormat="1" applyFont="1" applyFill="1" applyBorder="1" applyAlignment="1">
      <alignment horizontal="center" vertical="center"/>
    </xf>
    <xf numFmtId="165" fontId="10" fillId="4" borderId="15"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164" fontId="10" fillId="4" borderId="2" xfId="0" applyNumberFormat="1" applyFont="1" applyFill="1" applyBorder="1" applyAlignment="1">
      <alignment horizontal="left" vertical="center" wrapText="1"/>
    </xf>
    <xf numFmtId="164" fontId="10" fillId="4" borderId="4" xfId="0" applyNumberFormat="1" applyFont="1" applyFill="1" applyBorder="1" applyAlignment="1">
      <alignment horizontal="left" vertical="center" wrapText="1"/>
    </xf>
    <xf numFmtId="164" fontId="10" fillId="4" borderId="3" xfId="0" applyNumberFormat="1" applyFont="1" applyFill="1" applyBorder="1" applyAlignment="1">
      <alignment horizontal="left" vertical="center" wrapText="1"/>
    </xf>
    <xf numFmtId="165" fontId="10" fillId="4" borderId="2" xfId="0" applyNumberFormat="1" applyFont="1" applyFill="1" applyBorder="1" applyAlignment="1">
      <alignment horizontal="center"/>
    </xf>
    <xf numFmtId="165" fontId="10" fillId="4" borderId="3" xfId="0" applyNumberFormat="1" applyFont="1" applyFill="1" applyBorder="1" applyAlignment="1">
      <alignment horizontal="center"/>
    </xf>
    <xf numFmtId="1" fontId="10" fillId="4" borderId="2" xfId="0" applyNumberFormat="1" applyFont="1" applyFill="1" applyBorder="1" applyAlignment="1">
      <alignment horizontal="center"/>
    </xf>
    <xf numFmtId="1" fontId="10" fillId="4" borderId="3" xfId="0" applyNumberFormat="1" applyFont="1" applyFill="1" applyBorder="1" applyAlignment="1">
      <alignment horizontal="center"/>
    </xf>
    <xf numFmtId="49" fontId="10" fillId="7" borderId="5" xfId="0" applyNumberFormat="1" applyFont="1" applyFill="1" applyBorder="1" applyAlignment="1">
      <alignment horizontal="center" vertical="top" wrapText="1"/>
    </xf>
    <xf numFmtId="49" fontId="10" fillId="7" borderId="9" xfId="0" applyNumberFormat="1" applyFont="1" applyFill="1" applyBorder="1" applyAlignment="1">
      <alignment horizontal="center" vertical="top" wrapText="1"/>
    </xf>
    <xf numFmtId="49" fontId="10" fillId="7" borderId="5" xfId="0" applyNumberFormat="1" applyFont="1" applyFill="1" applyBorder="1" applyAlignment="1" applyProtection="1">
      <alignment horizontal="center" vertical="top" wrapText="1"/>
      <protection locked="0"/>
    </xf>
    <xf numFmtId="49" fontId="10" fillId="7" borderId="9" xfId="0" applyNumberFormat="1" applyFont="1" applyFill="1" applyBorder="1" applyAlignment="1" applyProtection="1">
      <alignment horizontal="center" vertical="top" wrapText="1"/>
      <protection locked="0"/>
    </xf>
    <xf numFmtId="0" fontId="10" fillId="7" borderId="5" xfId="0" applyFont="1" applyFill="1" applyBorder="1" applyAlignment="1">
      <alignment horizontal="center" vertical="center" wrapText="1"/>
    </xf>
    <xf numFmtId="0" fontId="10" fillId="7" borderId="9" xfId="0" applyFont="1" applyFill="1" applyBorder="1" applyAlignment="1">
      <alignment horizontal="center" vertical="center" wrapText="1"/>
    </xf>
    <xf numFmtId="2" fontId="10" fillId="0" borderId="5" xfId="14" applyNumberFormat="1" applyFont="1" applyBorder="1" applyAlignment="1" applyProtection="1">
      <alignment horizontal="center" vertical="center" wrapText="1"/>
      <protection locked="0"/>
    </xf>
    <xf numFmtId="2" fontId="10" fillId="0" borderId="9" xfId="14" applyNumberFormat="1" applyFont="1" applyBorder="1" applyAlignment="1" applyProtection="1">
      <alignment horizontal="center" vertical="center" wrapText="1"/>
      <protection locked="0"/>
    </xf>
    <xf numFmtId="2" fontId="10" fillId="7" borderId="5" xfId="0" applyNumberFormat="1" applyFont="1" applyFill="1" applyBorder="1" applyAlignment="1">
      <alignment horizontal="center" vertical="center" wrapText="1"/>
    </xf>
    <xf numFmtId="2" fontId="10" fillId="7" borderId="9"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7" borderId="5"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7" borderId="9" xfId="0" applyFont="1" applyFill="1" applyBorder="1" applyAlignment="1">
      <alignment horizontal="left" vertical="top" wrapText="1"/>
    </xf>
    <xf numFmtId="0" fontId="10" fillId="7" borderId="7"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165" fontId="10" fillId="7" borderId="1" xfId="0" applyNumberFormat="1" applyFont="1" applyFill="1" applyBorder="1" applyAlignment="1">
      <alignment horizontal="center" vertical="center" wrapText="1"/>
    </xf>
    <xf numFmtId="165" fontId="10" fillId="7" borderId="5" xfId="0" applyNumberFormat="1" applyFont="1" applyFill="1" applyBorder="1" applyAlignment="1">
      <alignment horizontal="center" vertical="center" wrapText="1"/>
    </xf>
    <xf numFmtId="165" fontId="10" fillId="7" borderId="7" xfId="0" applyNumberFormat="1" applyFont="1" applyFill="1" applyBorder="1" applyAlignment="1">
      <alignment horizontal="center" vertical="center" wrapText="1"/>
    </xf>
    <xf numFmtId="165" fontId="10" fillId="7" borderId="9" xfId="0" applyNumberFormat="1" applyFont="1"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top" wrapText="1"/>
      <protection locked="0"/>
    </xf>
    <xf numFmtId="0" fontId="10" fillId="6" borderId="9" xfId="0" applyFont="1" applyFill="1" applyBorder="1" applyAlignment="1" applyProtection="1">
      <alignment horizontal="center" vertical="top" wrapText="1"/>
      <protection locked="0"/>
    </xf>
    <xf numFmtId="2" fontId="10" fillId="0" borderId="5"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165" fontId="10" fillId="7" borderId="5" xfId="9" applyNumberFormat="1" applyFont="1" applyFill="1" applyBorder="1" applyAlignment="1">
      <alignment horizontal="center" vertical="center"/>
    </xf>
    <xf numFmtId="165" fontId="10" fillId="7" borderId="9" xfId="9" applyNumberFormat="1" applyFont="1" applyFill="1" applyBorder="1" applyAlignment="1">
      <alignment horizontal="center" vertical="center"/>
    </xf>
    <xf numFmtId="165" fontId="10" fillId="7" borderId="5" xfId="9" applyNumberFormat="1" applyFont="1" applyFill="1" applyBorder="1" applyAlignment="1">
      <alignment horizontal="center" vertical="center" wrapText="1"/>
    </xf>
    <xf numFmtId="165" fontId="10" fillId="7" borderId="9" xfId="9" applyNumberFormat="1"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0" fillId="7" borderId="1" xfId="0" applyFont="1" applyFill="1" applyBorder="1" applyAlignment="1">
      <alignment horizontal="left" vertical="top" wrapText="1"/>
    </xf>
    <xf numFmtId="49" fontId="10" fillId="7" borderId="5" xfId="0" applyNumberFormat="1" applyFont="1" applyFill="1" applyBorder="1" applyAlignment="1">
      <alignment horizontal="center" vertical="top"/>
    </xf>
    <xf numFmtId="49" fontId="10" fillId="7" borderId="9" xfId="0" applyNumberFormat="1" applyFont="1" applyFill="1" applyBorder="1" applyAlignment="1">
      <alignment horizontal="center" vertical="top"/>
    </xf>
    <xf numFmtId="165" fontId="10" fillId="7" borderId="1" xfId="9" applyNumberFormat="1" applyFont="1" applyFill="1" applyBorder="1" applyAlignment="1">
      <alignment horizontal="center" vertical="center" wrapText="1"/>
    </xf>
    <xf numFmtId="2" fontId="10" fillId="3" borderId="1" xfId="14" applyNumberFormat="1" applyFont="1" applyFill="1" applyBorder="1" applyAlignment="1" applyProtection="1">
      <alignment horizontal="center" vertical="center" wrapText="1"/>
      <protection locked="0"/>
    </xf>
    <xf numFmtId="2" fontId="10" fillId="3" borderId="5" xfId="14" applyNumberFormat="1" applyFont="1" applyFill="1" applyBorder="1" applyAlignment="1" applyProtection="1">
      <alignment horizontal="center" vertical="center" wrapText="1"/>
      <protection locked="0"/>
    </xf>
    <xf numFmtId="2" fontId="10" fillId="3" borderId="9" xfId="14" applyNumberFormat="1" applyFont="1" applyFill="1" applyBorder="1" applyAlignment="1" applyProtection="1">
      <alignment horizontal="center" vertical="center" wrapText="1"/>
      <protection locked="0"/>
    </xf>
    <xf numFmtId="2" fontId="10" fillId="7" borderId="1" xfId="0" applyNumberFormat="1" applyFont="1" applyFill="1" applyBorder="1" applyAlignment="1">
      <alignment horizontal="center" vertical="center" wrapText="1"/>
    </xf>
    <xf numFmtId="2" fontId="10" fillId="0" borderId="1" xfId="0" applyNumberFormat="1" applyFont="1" applyBorder="1" applyAlignment="1" applyProtection="1">
      <alignment horizontal="center" vertical="center" wrapText="1"/>
      <protection locked="0"/>
    </xf>
    <xf numFmtId="2" fontId="10" fillId="0" borderId="7" xfId="14" applyNumberFormat="1" applyFont="1" applyBorder="1" applyAlignment="1" applyProtection="1">
      <alignment horizontal="center" vertical="center" wrapText="1"/>
      <protection locked="0"/>
    </xf>
    <xf numFmtId="2" fontId="10" fillId="3" borderId="7" xfId="14" applyNumberFormat="1" applyFont="1" applyFill="1" applyBorder="1" applyAlignment="1" applyProtection="1">
      <alignment horizontal="center" vertical="center" wrapText="1"/>
      <protection locked="0"/>
    </xf>
    <xf numFmtId="2" fontId="10" fillId="7" borderId="5" xfId="14" applyNumberFormat="1" applyFont="1" applyFill="1" applyBorder="1" applyAlignment="1">
      <alignment horizontal="center" vertical="center" wrapText="1"/>
    </xf>
    <xf numFmtId="2" fontId="10" fillId="7" borderId="7" xfId="14" applyNumberFormat="1" applyFont="1" applyFill="1" applyBorder="1" applyAlignment="1">
      <alignment horizontal="center" vertical="center" wrapText="1"/>
    </xf>
    <xf numFmtId="2" fontId="10" fillId="7" borderId="9" xfId="14" applyNumberFormat="1" applyFont="1" applyFill="1" applyBorder="1" applyAlignment="1">
      <alignment horizontal="center" vertical="center" wrapText="1"/>
    </xf>
    <xf numFmtId="165" fontId="10" fillId="7" borderId="5" xfId="14" applyNumberFormat="1" applyFont="1" applyFill="1" applyBorder="1" applyAlignment="1">
      <alignment horizontal="center" vertical="center" wrapText="1"/>
    </xf>
    <xf numFmtId="165" fontId="10" fillId="7" borderId="7" xfId="14" applyNumberFormat="1" applyFont="1" applyFill="1" applyBorder="1" applyAlignment="1">
      <alignment horizontal="center" vertical="center" wrapText="1"/>
    </xf>
    <xf numFmtId="165" fontId="10" fillId="7" borderId="9" xfId="14" applyNumberFormat="1" applyFont="1" applyFill="1" applyBorder="1" applyAlignment="1">
      <alignment horizontal="center" vertical="center" wrapText="1"/>
    </xf>
    <xf numFmtId="49" fontId="10" fillId="4" borderId="5" xfId="0" applyNumberFormat="1" applyFont="1" applyFill="1" applyBorder="1" applyAlignment="1">
      <alignment horizontal="center" vertical="top"/>
    </xf>
    <xf numFmtId="49" fontId="10" fillId="4" borderId="7" xfId="0" applyNumberFormat="1" applyFont="1" applyFill="1" applyBorder="1" applyAlignment="1">
      <alignment horizontal="center" vertical="top"/>
    </xf>
    <xf numFmtId="49" fontId="10" fillId="4" borderId="9" xfId="0" applyNumberFormat="1" applyFont="1" applyFill="1" applyBorder="1" applyAlignment="1">
      <alignment horizontal="center" vertical="top"/>
    </xf>
    <xf numFmtId="49" fontId="10" fillId="4" borderId="1" xfId="0" applyNumberFormat="1" applyFont="1" applyFill="1" applyBorder="1" applyAlignment="1">
      <alignment horizontal="center" vertical="top" wrapText="1"/>
    </xf>
    <xf numFmtId="49" fontId="10" fillId="4" borderId="1" xfId="0" applyNumberFormat="1" applyFont="1" applyFill="1" applyBorder="1" applyAlignment="1" applyProtection="1">
      <alignment horizontal="center" vertical="top" wrapText="1"/>
      <protection locked="0"/>
    </xf>
    <xf numFmtId="0" fontId="10" fillId="0" borderId="7" xfId="0" applyFont="1" applyBorder="1" applyAlignment="1" applyProtection="1">
      <alignment horizontal="center" vertical="center" wrapText="1"/>
      <protection locked="0"/>
    </xf>
    <xf numFmtId="49" fontId="10" fillId="4" borderId="1" xfId="0" applyNumberFormat="1" applyFont="1" applyFill="1" applyBorder="1" applyAlignment="1">
      <alignment horizontal="center" vertical="top"/>
    </xf>
    <xf numFmtId="0" fontId="10" fillId="4" borderId="5" xfId="0" applyFont="1" applyFill="1" applyBorder="1" applyAlignment="1">
      <alignment horizontal="center" vertical="center" wrapText="1"/>
    </xf>
    <xf numFmtId="49" fontId="10" fillId="7" borderId="1" xfId="0" applyNumberFormat="1" applyFont="1" applyFill="1" applyBorder="1" applyAlignment="1">
      <alignment horizontal="center" vertical="top" wrapText="1"/>
    </xf>
    <xf numFmtId="49" fontId="10" fillId="7" borderId="1" xfId="0" applyNumberFormat="1" applyFont="1" applyFill="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4" fillId="3" borderId="0" xfId="0" applyFont="1" applyFill="1" applyAlignment="1">
      <alignment horizontal="center" vertical="center" wrapText="1"/>
    </xf>
    <xf numFmtId="49" fontId="6" fillId="0" borderId="2" xfId="0" applyNumberFormat="1" applyFont="1" applyBorder="1" applyAlignment="1">
      <alignment horizontal="center" vertical="top" wrapText="1"/>
    </xf>
    <xf numFmtId="49" fontId="10" fillId="0" borderId="4" xfId="0" applyNumberFormat="1" applyFont="1" applyBorder="1" applyAlignment="1">
      <alignment horizontal="center" vertical="top"/>
    </xf>
    <xf numFmtId="49" fontId="10" fillId="0" borderId="3" xfId="0" applyNumberFormat="1" applyFont="1" applyBorder="1" applyAlignment="1">
      <alignment horizontal="center" vertical="top"/>
    </xf>
    <xf numFmtId="49" fontId="6" fillId="0" borderId="5" xfId="0" applyNumberFormat="1" applyFont="1" applyBorder="1" applyAlignment="1">
      <alignment horizontal="center" vertical="top" wrapText="1"/>
    </xf>
    <xf numFmtId="49" fontId="10" fillId="0" borderId="7" xfId="0" applyNumberFormat="1" applyFont="1" applyBorder="1" applyAlignment="1">
      <alignment horizontal="center" vertical="top"/>
    </xf>
    <xf numFmtId="49" fontId="10" fillId="0" borderId="9" xfId="0" applyNumberFormat="1" applyFont="1" applyBorder="1" applyAlignment="1">
      <alignment horizontal="center" vertical="top"/>
    </xf>
    <xf numFmtId="0" fontId="6" fillId="0" borderId="5" xfId="0" applyFont="1" applyBorder="1" applyAlignment="1">
      <alignment horizontal="center" vertical="center" wrapText="1"/>
    </xf>
    <xf numFmtId="0" fontId="10" fillId="0" borderId="7" xfId="0" applyFont="1" applyBorder="1"/>
    <xf numFmtId="0" fontId="10" fillId="0" borderId="9" xfId="0" applyFont="1" applyBorder="1"/>
    <xf numFmtId="0" fontId="6" fillId="0" borderId="6" xfId="0" applyFont="1" applyBorder="1" applyAlignment="1">
      <alignment horizontal="center" vertical="center" wrapText="1"/>
    </xf>
    <xf numFmtId="0" fontId="10" fillId="0" borderId="8" xfId="0" applyFont="1" applyBorder="1"/>
    <xf numFmtId="0" fontId="10" fillId="0" borderId="10" xfId="0" applyFont="1" applyBorder="1"/>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3" xfId="0" applyFont="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4" xfId="0" applyFont="1" applyBorder="1"/>
    <xf numFmtId="49" fontId="6" fillId="0" borderId="9" xfId="0" applyNumberFormat="1" applyFont="1" applyBorder="1" applyAlignment="1">
      <alignment horizontal="center" vertical="top" wrapText="1"/>
    </xf>
    <xf numFmtId="0" fontId="6" fillId="0" borderId="3" xfId="0" applyFont="1" applyBorder="1" applyAlignment="1">
      <alignment horizontal="center" vertical="center" wrapText="1"/>
    </xf>
    <xf numFmtId="0" fontId="6" fillId="0" borderId="5" xfId="0" applyFont="1" applyBorder="1" applyAlignment="1">
      <alignment horizontal="center" vertical="top" wrapText="1"/>
    </xf>
    <xf numFmtId="0" fontId="6" fillId="0" borderId="9" xfId="0" applyFont="1" applyBorder="1" applyAlignment="1">
      <alignment horizontal="center" vertical="top" wrapText="1"/>
    </xf>
  </cellXfs>
  <cellStyles count="15">
    <cellStyle name="xl25" xfId="1"/>
    <cellStyle name="xl26" xfId="2"/>
    <cellStyle name="xl31" xfId="3"/>
    <cellStyle name="xl33" xfId="4"/>
    <cellStyle name="xl38" xfId="5"/>
    <cellStyle name="xl40" xfId="6"/>
    <cellStyle name="xl61" xfId="7"/>
    <cellStyle name="xl64" xfId="8"/>
    <cellStyle name="Обычный" xfId="0" builtinId="0"/>
    <cellStyle name="Обычный 2" xfId="9"/>
    <cellStyle name="Обычный 2 2" xfId="10"/>
    <cellStyle name="Обычный 3" xfId="11"/>
    <cellStyle name="Обычный 4" xfId="12"/>
    <cellStyle name="Обычный 5" xfId="13"/>
    <cellStyle name="Финансовый 2" xfId="14"/>
  </cellStyles>
  <dxfs count="35">
    <dxf>
      <font>
        <color theme="4"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0"/>
      </font>
    </dxf>
    <dxf>
      <font>
        <color theme="8" tint="0.79998168889431442"/>
      </font>
    </dxf>
    <dxf>
      <font>
        <color theme="6" tint="0.79998168889431442"/>
      </font>
    </dxf>
    <dxf>
      <font>
        <color theme="9" tint="0.79998168889431442"/>
      </font>
    </dxf>
    <dxf>
      <font>
        <color theme="9" tint="0.79998168889431442"/>
      </font>
    </dxf>
    <dxf>
      <font>
        <color theme="9" tint="0.79998168889431442"/>
      </font>
    </dxf>
    <dxf>
      <font>
        <color theme="6" tint="0.79998168889431442"/>
      </font>
    </dxf>
    <dxf>
      <font>
        <color theme="9" tint="0.79998168889431442"/>
      </font>
    </dxf>
    <dxf>
      <font>
        <color theme="9" tint="0.79998168889431442"/>
      </font>
    </dxf>
    <dxf>
      <font>
        <color theme="0"/>
      </font>
    </dxf>
    <dxf>
      <font>
        <color theme="0"/>
      </font>
    </dxf>
    <dxf>
      <font>
        <color theme="6" tint="0.79998168889431442"/>
      </font>
    </dxf>
    <dxf>
      <font>
        <color theme="9" tint="0.79998168889431442"/>
      </font>
    </dxf>
    <dxf>
      <font>
        <color theme="6" tint="0.79998168889431442"/>
      </font>
    </dxf>
    <dxf>
      <font>
        <color theme="6" tint="0.79998168889431442"/>
      </font>
    </dxf>
    <dxf>
      <font>
        <color theme="6"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85" workbookViewId="0">
      <pane ySplit="4" topLeftCell="A8" activePane="bottomLeft" state="frozen"/>
      <selection activeCell="E9" sqref="E9:F9"/>
      <selection pane="bottomLeft" sqref="A1:F1"/>
    </sheetView>
  </sheetViews>
  <sheetFormatPr defaultRowHeight="14.25" x14ac:dyDescent="0.2"/>
  <cols>
    <col min="1" max="1" width="9.140625" style="1"/>
    <col min="2" max="2" width="19.5703125" style="1" customWidth="1"/>
    <col min="3" max="3" width="14.5703125" style="1" customWidth="1"/>
    <col min="4" max="4" width="14.7109375" style="1" customWidth="1"/>
    <col min="5" max="5" width="30.42578125" style="1" customWidth="1"/>
    <col min="6" max="6" width="34.85546875" style="1" customWidth="1"/>
    <col min="7" max="16384" width="9.140625" style="1"/>
  </cols>
  <sheetData>
    <row r="1" spans="1:8" ht="28.5" customHeight="1" x14ac:dyDescent="0.2">
      <c r="A1" s="132" t="s">
        <v>0</v>
      </c>
      <c r="B1" s="132"/>
      <c r="C1" s="132"/>
      <c r="D1" s="132"/>
      <c r="E1" s="132"/>
      <c r="F1" s="132"/>
    </row>
    <row r="2" spans="1:8" ht="15.75" x14ac:dyDescent="0.25">
      <c r="A2" s="2"/>
      <c r="B2" s="133"/>
      <c r="C2" s="133"/>
      <c r="D2" s="2"/>
      <c r="E2" s="2"/>
      <c r="F2" s="2"/>
    </row>
    <row r="3" spans="1:8" ht="15" customHeight="1" x14ac:dyDescent="0.2">
      <c r="A3" s="3" t="s">
        <v>1</v>
      </c>
      <c r="B3" s="3" t="s">
        <v>2</v>
      </c>
      <c r="C3" s="3" t="s">
        <v>3</v>
      </c>
      <c r="D3" s="3" t="s">
        <v>4</v>
      </c>
      <c r="E3" s="134" t="s">
        <v>5</v>
      </c>
      <c r="F3" s="134"/>
      <c r="G3" s="4"/>
      <c r="H3" s="4"/>
    </row>
    <row r="4" spans="1:8" ht="15.75" x14ac:dyDescent="0.2">
      <c r="A4" s="3">
        <v>1</v>
      </c>
      <c r="B4" s="3">
        <v>2</v>
      </c>
      <c r="C4" s="3">
        <v>3</v>
      </c>
      <c r="D4" s="3">
        <v>4</v>
      </c>
      <c r="E4" s="134">
        <v>5</v>
      </c>
      <c r="F4" s="134"/>
      <c r="G4" s="4"/>
      <c r="H4" s="4"/>
    </row>
    <row r="5" spans="1:8" ht="61.5" customHeight="1" x14ac:dyDescent="0.2">
      <c r="A5" s="3">
        <v>1</v>
      </c>
      <c r="B5" s="5" t="s">
        <v>6</v>
      </c>
      <c r="C5" s="6">
        <v>43810</v>
      </c>
      <c r="D5" s="3">
        <v>2438</v>
      </c>
      <c r="E5" s="129" t="s">
        <v>7</v>
      </c>
      <c r="F5" s="129"/>
      <c r="G5" s="4"/>
      <c r="H5" s="4"/>
    </row>
    <row r="6" spans="1:8" ht="195" customHeight="1" x14ac:dyDescent="0.2">
      <c r="A6" s="3">
        <v>2</v>
      </c>
      <c r="B6" s="5" t="s">
        <v>6</v>
      </c>
      <c r="C6" s="6">
        <v>43931</v>
      </c>
      <c r="D6" s="3">
        <v>539</v>
      </c>
      <c r="E6" s="129" t="s">
        <v>8</v>
      </c>
      <c r="F6" s="129"/>
      <c r="G6" s="4"/>
      <c r="H6" s="4"/>
    </row>
    <row r="7" spans="1:8" ht="280.5" customHeight="1" x14ac:dyDescent="0.2">
      <c r="A7" s="3">
        <v>3</v>
      </c>
      <c r="B7" s="5" t="s">
        <v>6</v>
      </c>
      <c r="C7" s="6">
        <v>44193</v>
      </c>
      <c r="D7" s="3">
        <v>2041</v>
      </c>
      <c r="E7" s="130" t="s">
        <v>9</v>
      </c>
      <c r="F7" s="131"/>
      <c r="G7" s="4"/>
      <c r="H7" s="4"/>
    </row>
    <row r="8" spans="1:8" ht="197.25" customHeight="1" x14ac:dyDescent="0.2">
      <c r="A8" s="3">
        <v>4</v>
      </c>
      <c r="B8" s="5" t="s">
        <v>6</v>
      </c>
      <c r="C8" s="6">
        <v>44287</v>
      </c>
      <c r="D8" s="3">
        <v>500</v>
      </c>
      <c r="E8" s="129" t="s">
        <v>8</v>
      </c>
      <c r="F8" s="129"/>
      <c r="G8" s="4"/>
      <c r="H8" s="4"/>
    </row>
    <row r="9" spans="1:8" ht="185.25" customHeight="1" x14ac:dyDescent="0.2">
      <c r="A9" s="3">
        <v>5</v>
      </c>
      <c r="B9" s="5" t="s">
        <v>6</v>
      </c>
      <c r="C9" s="6">
        <v>44651</v>
      </c>
      <c r="D9" s="3">
        <v>596</v>
      </c>
      <c r="E9" s="129" t="s">
        <v>8</v>
      </c>
      <c r="F9" s="129"/>
      <c r="G9" s="4"/>
      <c r="H9" s="4"/>
    </row>
    <row r="10" spans="1:8" ht="195.75" customHeight="1" x14ac:dyDescent="0.2">
      <c r="A10" s="7">
        <v>6</v>
      </c>
      <c r="B10" s="5" t="s">
        <v>6</v>
      </c>
      <c r="C10" s="8">
        <v>44907</v>
      </c>
      <c r="D10" s="7">
        <v>2425</v>
      </c>
      <c r="E10" s="129" t="s">
        <v>8</v>
      </c>
      <c r="F10" s="129"/>
      <c r="G10" s="4"/>
      <c r="H10" s="4"/>
    </row>
    <row r="11" spans="1:8" ht="30" customHeight="1" x14ac:dyDescent="0.2">
      <c r="A11" s="9"/>
      <c r="B11" s="9"/>
      <c r="C11" s="9"/>
      <c r="D11" s="9"/>
      <c r="E11" s="9"/>
      <c r="F11" s="10"/>
      <c r="G11" s="4"/>
      <c r="H11" s="4"/>
    </row>
    <row r="12" spans="1:8" ht="18.75" customHeight="1" x14ac:dyDescent="0.2">
      <c r="A12" s="11"/>
      <c r="B12" s="11"/>
      <c r="C12" s="12"/>
      <c r="D12" s="12"/>
      <c r="E12" s="12"/>
      <c r="F12" s="13"/>
      <c r="G12" s="13"/>
      <c r="H12" s="13"/>
    </row>
  </sheetData>
  <sheetProtection algorithmName="SHA-512" hashValue="QAqBSAAmrHNRgcUyriMvlqQJQ2Lm7jJ2XcQJ3JJuBqyqjGfMdiC40UTwoJwQm5gr+ONgeFjc1QlS5QdHCteorg==" saltValue="WKZZmASbp3pR9hpUAj75Ng==" spinCount="100000" sheet="1" objects="1" scenarios="1" formatColumns="0" formatRows="0"/>
  <mergeCells count="10">
    <mergeCell ref="A1:F1"/>
    <mergeCell ref="B2:C2"/>
    <mergeCell ref="E3:F3"/>
    <mergeCell ref="E4:F4"/>
    <mergeCell ref="E5:F5"/>
    <mergeCell ref="E6:F6"/>
    <mergeCell ref="E7:F7"/>
    <mergeCell ref="E8:F8"/>
    <mergeCell ref="E9:F9"/>
    <mergeCell ref="E10:F10"/>
  </mergeCells>
  <pageMargins left="0.70866141732283472" right="0.70866141732283472" top="0.74803149606299213" bottom="0.74803149606299213" header="0.31496062992125984" footer="0.31496062992125984"/>
  <pageSetup paperSize="9" firstPageNumber="214748364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4"/>
  <sheetViews>
    <sheetView tabSelected="1" topLeftCell="A79" zoomScale="60" zoomScaleNormal="60" workbookViewId="0">
      <selection activeCell="K86" sqref="K86"/>
    </sheetView>
  </sheetViews>
  <sheetFormatPr defaultRowHeight="15.75" x14ac:dyDescent="0.25"/>
  <cols>
    <col min="1" max="1" width="9" style="14" customWidth="1"/>
    <col min="2" max="2" width="6.5703125" style="14" customWidth="1"/>
    <col min="3" max="3" width="9.5703125" style="14" bestFit="1" customWidth="1"/>
    <col min="4" max="4" width="62.5703125" style="15" bestFit="1" customWidth="1"/>
    <col min="5" max="5" width="16" style="16" customWidth="1"/>
    <col min="6" max="6" width="11" style="16" customWidth="1"/>
    <col min="7" max="10" width="15.140625" style="17" customWidth="1"/>
    <col min="11" max="11" width="15.5703125" style="16" customWidth="1"/>
    <col min="12" max="12" width="20.140625" style="16" customWidth="1"/>
    <col min="13" max="13" width="17.5703125" style="16" customWidth="1"/>
    <col min="14" max="14" width="34.7109375" style="15" customWidth="1"/>
    <col min="15" max="15" width="17.85546875" style="16" bestFit="1" customWidth="1"/>
    <col min="16" max="16" width="15" style="16" bestFit="1" customWidth="1"/>
    <col min="17" max="17" width="16.5703125" style="16" customWidth="1"/>
    <col min="18" max="18" width="14.7109375" style="16" customWidth="1"/>
    <col min="19" max="19" width="15.5703125" style="16" customWidth="1"/>
    <col min="20" max="20" width="18.140625" style="17" customWidth="1"/>
    <col min="21" max="21" width="16.85546875" style="16" customWidth="1"/>
    <col min="22" max="22" width="44" style="16" customWidth="1"/>
  </cols>
  <sheetData>
    <row r="1" spans="1:22" ht="48" customHeight="1" x14ac:dyDescent="0.25">
      <c r="A1" s="255" t="s">
        <v>10</v>
      </c>
      <c r="B1" s="255"/>
      <c r="C1" s="255"/>
      <c r="D1" s="255"/>
      <c r="E1" s="255"/>
      <c r="F1" s="255"/>
      <c r="G1" s="255"/>
      <c r="H1" s="255"/>
      <c r="I1" s="255"/>
      <c r="J1" s="255"/>
      <c r="K1" s="255"/>
      <c r="L1" s="255"/>
      <c r="M1" s="255"/>
      <c r="N1" s="255"/>
      <c r="O1" s="255"/>
      <c r="P1" s="255"/>
      <c r="Q1" s="255"/>
      <c r="R1" s="255"/>
      <c r="S1" s="255"/>
      <c r="T1" s="255"/>
      <c r="U1" s="255"/>
      <c r="V1" s="255"/>
    </row>
    <row r="2" spans="1:22" ht="56.25" customHeight="1" x14ac:dyDescent="0.25">
      <c r="A2" s="256" t="s">
        <v>11</v>
      </c>
      <c r="B2" s="257"/>
      <c r="C2" s="258"/>
      <c r="D2" s="259" t="s">
        <v>12</v>
      </c>
      <c r="E2" s="262" t="s">
        <v>13</v>
      </c>
      <c r="F2" s="265" t="s">
        <v>14</v>
      </c>
      <c r="G2" s="268" t="s">
        <v>15</v>
      </c>
      <c r="H2" s="269"/>
      <c r="I2" s="269"/>
      <c r="J2" s="269"/>
      <c r="K2" s="270"/>
      <c r="L2" s="262" t="s">
        <v>16</v>
      </c>
      <c r="M2" s="273" t="s">
        <v>17</v>
      </c>
      <c r="N2" s="268" t="s">
        <v>18</v>
      </c>
      <c r="O2" s="274"/>
      <c r="P2" s="274"/>
      <c r="Q2" s="274"/>
      <c r="R2" s="274"/>
      <c r="S2" s="274"/>
      <c r="T2" s="274"/>
      <c r="U2" s="270"/>
      <c r="V2" s="262" t="s">
        <v>19</v>
      </c>
    </row>
    <row r="3" spans="1:22" ht="122.25" customHeight="1" x14ac:dyDescent="0.25">
      <c r="A3" s="259" t="s">
        <v>20</v>
      </c>
      <c r="B3" s="259" t="s">
        <v>21</v>
      </c>
      <c r="C3" s="259" t="s">
        <v>22</v>
      </c>
      <c r="D3" s="260"/>
      <c r="E3" s="263"/>
      <c r="F3" s="266"/>
      <c r="G3" s="262" t="s">
        <v>23</v>
      </c>
      <c r="H3" s="268" t="s">
        <v>24</v>
      </c>
      <c r="I3" s="276"/>
      <c r="J3" s="19" t="s">
        <v>25</v>
      </c>
      <c r="K3" s="262" t="s">
        <v>26</v>
      </c>
      <c r="L3" s="271"/>
      <c r="M3" s="273"/>
      <c r="N3" s="277" t="s">
        <v>27</v>
      </c>
      <c r="O3" s="262" t="s">
        <v>28</v>
      </c>
      <c r="P3" s="262" t="s">
        <v>29</v>
      </c>
      <c r="Q3" s="262" t="s">
        <v>30</v>
      </c>
      <c r="R3" s="268" t="s">
        <v>31</v>
      </c>
      <c r="S3" s="276"/>
      <c r="T3" s="268" t="s">
        <v>32</v>
      </c>
      <c r="U3" s="276"/>
      <c r="V3" s="263"/>
    </row>
    <row r="4" spans="1:22" ht="138" customHeight="1" x14ac:dyDescent="0.25">
      <c r="A4" s="275"/>
      <c r="B4" s="275"/>
      <c r="C4" s="275"/>
      <c r="D4" s="261"/>
      <c r="E4" s="264"/>
      <c r="F4" s="267"/>
      <c r="G4" s="272"/>
      <c r="H4" s="22" t="s">
        <v>33</v>
      </c>
      <c r="I4" s="22" t="s">
        <v>34</v>
      </c>
      <c r="J4" s="22"/>
      <c r="K4" s="272"/>
      <c r="L4" s="272"/>
      <c r="M4" s="273"/>
      <c r="N4" s="278"/>
      <c r="O4" s="272"/>
      <c r="P4" s="272"/>
      <c r="Q4" s="272"/>
      <c r="R4" s="20" t="s">
        <v>35</v>
      </c>
      <c r="S4" s="20" t="s">
        <v>36</v>
      </c>
      <c r="T4" s="23" t="s">
        <v>35</v>
      </c>
      <c r="U4" s="23" t="s">
        <v>36</v>
      </c>
      <c r="V4" s="264"/>
    </row>
    <row r="5" spans="1:22" x14ac:dyDescent="0.25">
      <c r="A5" s="24">
        <v>1</v>
      </c>
      <c r="B5" s="24">
        <v>2</v>
      </c>
      <c r="C5" s="24">
        <v>3</v>
      </c>
      <c r="D5" s="25">
        <v>4</v>
      </c>
      <c r="E5" s="20">
        <v>5</v>
      </c>
      <c r="F5" s="20">
        <v>6</v>
      </c>
      <c r="G5" s="20">
        <v>7</v>
      </c>
      <c r="H5" s="20">
        <v>8</v>
      </c>
      <c r="I5" s="20">
        <v>9</v>
      </c>
      <c r="J5" s="20">
        <v>10</v>
      </c>
      <c r="K5" s="20">
        <v>11</v>
      </c>
      <c r="L5" s="20">
        <v>12</v>
      </c>
      <c r="M5" s="18">
        <v>13</v>
      </c>
      <c r="N5" s="25">
        <v>14</v>
      </c>
      <c r="O5" s="20">
        <v>15</v>
      </c>
      <c r="P5" s="20">
        <v>16</v>
      </c>
      <c r="Q5" s="20">
        <v>17</v>
      </c>
      <c r="R5" s="20">
        <v>18</v>
      </c>
      <c r="S5" s="20">
        <v>19</v>
      </c>
      <c r="T5" s="20">
        <v>20</v>
      </c>
      <c r="U5" s="20">
        <v>21</v>
      </c>
      <c r="V5" s="21">
        <v>22</v>
      </c>
    </row>
    <row r="6" spans="1:22" ht="81" customHeight="1" x14ac:dyDescent="0.25">
      <c r="A6" s="250"/>
      <c r="B6" s="250"/>
      <c r="C6" s="250"/>
      <c r="D6" s="226" t="s">
        <v>37</v>
      </c>
      <c r="E6" s="226"/>
      <c r="F6" s="226"/>
      <c r="G6" s="226"/>
      <c r="H6" s="226"/>
      <c r="I6" s="226"/>
      <c r="J6" s="226"/>
      <c r="K6" s="226"/>
      <c r="L6" s="226"/>
      <c r="M6" s="226"/>
      <c r="N6" s="28" t="s">
        <v>38</v>
      </c>
      <c r="O6" s="27" t="s">
        <v>39</v>
      </c>
      <c r="P6" s="29">
        <v>15</v>
      </c>
      <c r="Q6" s="30">
        <v>21.3</v>
      </c>
      <c r="R6" s="31">
        <f t="shared" ref="R6:R9" si="0">IF((Q6/P6)&lt;1,Q6/P6,1)</f>
        <v>1</v>
      </c>
      <c r="S6" s="32" t="s">
        <v>40</v>
      </c>
      <c r="T6" s="33" t="s">
        <v>40</v>
      </c>
      <c r="U6" s="33" t="s">
        <v>40</v>
      </c>
      <c r="V6" s="34" t="s">
        <v>41</v>
      </c>
    </row>
    <row r="7" spans="1:22" ht="409.5" customHeight="1" x14ac:dyDescent="0.25">
      <c r="A7" s="250"/>
      <c r="B7" s="250"/>
      <c r="C7" s="250"/>
      <c r="D7" s="226"/>
      <c r="E7" s="226"/>
      <c r="F7" s="226"/>
      <c r="G7" s="226"/>
      <c r="H7" s="226"/>
      <c r="I7" s="226"/>
      <c r="J7" s="226"/>
      <c r="K7" s="226"/>
      <c r="L7" s="226"/>
      <c r="M7" s="226"/>
      <c r="N7" s="28" t="s">
        <v>42</v>
      </c>
      <c r="O7" s="27" t="s">
        <v>39</v>
      </c>
      <c r="P7" s="27">
        <v>92.53</v>
      </c>
      <c r="Q7" s="35">
        <v>93.15</v>
      </c>
      <c r="R7" s="31">
        <f t="shared" si="0"/>
        <v>1</v>
      </c>
      <c r="S7" s="33" t="s">
        <v>40</v>
      </c>
      <c r="T7" s="33" t="s">
        <v>40</v>
      </c>
      <c r="U7" s="33" t="s">
        <v>40</v>
      </c>
      <c r="V7" s="35" t="s">
        <v>43</v>
      </c>
    </row>
    <row r="8" spans="1:22" ht="393.75" x14ac:dyDescent="0.25">
      <c r="A8" s="250"/>
      <c r="B8" s="250"/>
      <c r="C8" s="250"/>
      <c r="D8" s="226"/>
      <c r="E8" s="226"/>
      <c r="F8" s="226"/>
      <c r="G8" s="226"/>
      <c r="H8" s="226"/>
      <c r="I8" s="226"/>
      <c r="J8" s="226"/>
      <c r="K8" s="226"/>
      <c r="L8" s="226"/>
      <c r="M8" s="226"/>
      <c r="N8" s="28" t="s">
        <v>44</v>
      </c>
      <c r="O8" s="27" t="s">
        <v>39</v>
      </c>
      <c r="P8" s="27">
        <v>83.5</v>
      </c>
      <c r="Q8" s="35">
        <v>79.55</v>
      </c>
      <c r="R8" s="31">
        <f t="shared" si="0"/>
        <v>0.95269461077844309</v>
      </c>
      <c r="S8" s="33" t="s">
        <v>40</v>
      </c>
      <c r="T8" s="33" t="s">
        <v>40</v>
      </c>
      <c r="U8" s="33" t="s">
        <v>40</v>
      </c>
      <c r="V8" s="34" t="s">
        <v>45</v>
      </c>
    </row>
    <row r="9" spans="1:22" ht="123" customHeight="1" x14ac:dyDescent="0.25">
      <c r="A9" s="250"/>
      <c r="B9" s="250"/>
      <c r="C9" s="250"/>
      <c r="D9" s="226"/>
      <c r="E9" s="226"/>
      <c r="F9" s="226"/>
      <c r="G9" s="226"/>
      <c r="H9" s="226"/>
      <c r="I9" s="226"/>
      <c r="J9" s="226"/>
      <c r="K9" s="226"/>
      <c r="L9" s="226"/>
      <c r="M9" s="226"/>
      <c r="N9" s="36" t="s">
        <v>46</v>
      </c>
      <c r="O9" s="37" t="s">
        <v>39</v>
      </c>
      <c r="P9" s="37">
        <v>0.96899999999999997</v>
      </c>
      <c r="Q9" s="38">
        <v>4.6399999999999997</v>
      </c>
      <c r="R9" s="31">
        <f t="shared" si="0"/>
        <v>1</v>
      </c>
      <c r="S9" s="39" t="s">
        <v>40</v>
      </c>
      <c r="T9" s="39" t="s">
        <v>40</v>
      </c>
      <c r="U9" s="39" t="s">
        <v>40</v>
      </c>
      <c r="V9" s="34" t="s">
        <v>41</v>
      </c>
    </row>
    <row r="10" spans="1:22" ht="110.25" customHeight="1" x14ac:dyDescent="0.25">
      <c r="A10" s="250"/>
      <c r="B10" s="250"/>
      <c r="C10" s="250"/>
      <c r="D10" s="226" t="s">
        <v>47</v>
      </c>
      <c r="E10" s="226"/>
      <c r="F10" s="226"/>
      <c r="G10" s="226"/>
      <c r="H10" s="226"/>
      <c r="I10" s="226"/>
      <c r="J10" s="226"/>
      <c r="K10" s="226"/>
      <c r="L10" s="226"/>
      <c r="M10" s="226"/>
      <c r="N10" s="28" t="s">
        <v>48</v>
      </c>
      <c r="O10" s="27" t="s">
        <v>49</v>
      </c>
      <c r="P10" s="27">
        <v>0.15759999999999999</v>
      </c>
      <c r="Q10" s="40">
        <v>0.14810000000000001</v>
      </c>
      <c r="R10" s="33" t="s">
        <v>40</v>
      </c>
      <c r="S10" s="41">
        <f t="shared" ref="S10:S30" si="1">IF((P10/Q10)&lt;1,P10/Q10,1)</f>
        <v>1</v>
      </c>
      <c r="T10" s="33" t="s">
        <v>40</v>
      </c>
      <c r="U10" s="33" t="s">
        <v>40</v>
      </c>
      <c r="V10" s="34" t="s">
        <v>41</v>
      </c>
    </row>
    <row r="11" spans="1:22" ht="92.25" customHeight="1" x14ac:dyDescent="0.25">
      <c r="A11" s="250"/>
      <c r="B11" s="250"/>
      <c r="C11" s="250"/>
      <c r="D11" s="226"/>
      <c r="E11" s="226"/>
      <c r="F11" s="226"/>
      <c r="G11" s="226"/>
      <c r="H11" s="226"/>
      <c r="I11" s="226"/>
      <c r="J11" s="226"/>
      <c r="K11" s="226"/>
      <c r="L11" s="226"/>
      <c r="M11" s="226"/>
      <c r="N11" s="28" t="s">
        <v>50</v>
      </c>
      <c r="O11" s="27" t="s">
        <v>51</v>
      </c>
      <c r="P11" s="27">
        <v>59.16</v>
      </c>
      <c r="Q11" s="30">
        <v>36.869999999999997</v>
      </c>
      <c r="R11" s="33" t="s">
        <v>40</v>
      </c>
      <c r="S11" s="41">
        <f t="shared" si="1"/>
        <v>1</v>
      </c>
      <c r="T11" s="33" t="s">
        <v>40</v>
      </c>
      <c r="U11" s="33" t="s">
        <v>40</v>
      </c>
      <c r="V11" s="34" t="s">
        <v>41</v>
      </c>
    </row>
    <row r="12" spans="1:22" ht="83.25" customHeight="1" x14ac:dyDescent="0.25">
      <c r="A12" s="250"/>
      <c r="B12" s="250"/>
      <c r="C12" s="250"/>
      <c r="D12" s="226"/>
      <c r="E12" s="226"/>
      <c r="F12" s="226"/>
      <c r="G12" s="226"/>
      <c r="H12" s="226"/>
      <c r="I12" s="226"/>
      <c r="J12" s="226"/>
      <c r="K12" s="226"/>
      <c r="L12" s="226"/>
      <c r="M12" s="226"/>
      <c r="N12" s="28" t="s">
        <v>52</v>
      </c>
      <c r="O12" s="27" t="s">
        <v>51</v>
      </c>
      <c r="P12" s="27">
        <v>31.17</v>
      </c>
      <c r="Q12" s="35">
        <v>14.103</v>
      </c>
      <c r="R12" s="33" t="s">
        <v>40</v>
      </c>
      <c r="S12" s="41">
        <f t="shared" si="1"/>
        <v>1</v>
      </c>
      <c r="T12" s="33" t="s">
        <v>40</v>
      </c>
      <c r="U12" s="33" t="s">
        <v>40</v>
      </c>
      <c r="V12" s="34" t="s">
        <v>41</v>
      </c>
    </row>
    <row r="13" spans="1:22" ht="96" customHeight="1" x14ac:dyDescent="0.25">
      <c r="A13" s="250"/>
      <c r="B13" s="250"/>
      <c r="C13" s="250"/>
      <c r="D13" s="226"/>
      <c r="E13" s="226"/>
      <c r="F13" s="226"/>
      <c r="G13" s="226"/>
      <c r="H13" s="226"/>
      <c r="I13" s="226"/>
      <c r="J13" s="226"/>
      <c r="K13" s="226"/>
      <c r="L13" s="226"/>
      <c r="M13" s="226"/>
      <c r="N13" s="28" t="s">
        <v>53</v>
      </c>
      <c r="O13" s="27" t="s">
        <v>54</v>
      </c>
      <c r="P13" s="27">
        <v>35.72</v>
      </c>
      <c r="Q13" s="30">
        <v>33.78</v>
      </c>
      <c r="R13" s="33" t="s">
        <v>40</v>
      </c>
      <c r="S13" s="41">
        <f t="shared" si="1"/>
        <v>1</v>
      </c>
      <c r="T13" s="33" t="s">
        <v>40</v>
      </c>
      <c r="U13" s="33" t="s">
        <v>40</v>
      </c>
      <c r="V13" s="34" t="s">
        <v>41</v>
      </c>
    </row>
    <row r="14" spans="1:22" ht="153" customHeight="1" x14ac:dyDescent="0.25">
      <c r="A14" s="250"/>
      <c r="B14" s="250"/>
      <c r="C14" s="250"/>
      <c r="D14" s="226"/>
      <c r="E14" s="226"/>
      <c r="F14" s="226"/>
      <c r="G14" s="226"/>
      <c r="H14" s="226"/>
      <c r="I14" s="226"/>
      <c r="J14" s="226"/>
      <c r="K14" s="226"/>
      <c r="L14" s="226"/>
      <c r="M14" s="226"/>
      <c r="N14" s="28" t="s">
        <v>55</v>
      </c>
      <c r="O14" s="27" t="s">
        <v>39</v>
      </c>
      <c r="P14" s="27">
        <v>9.6</v>
      </c>
      <c r="Q14" s="30">
        <v>22</v>
      </c>
      <c r="R14" s="33" t="s">
        <v>40</v>
      </c>
      <c r="S14" s="41">
        <f t="shared" si="1"/>
        <v>0.43636363636363634</v>
      </c>
      <c r="T14" s="33" t="s">
        <v>40</v>
      </c>
      <c r="U14" s="33" t="s">
        <v>40</v>
      </c>
      <c r="V14" s="42" t="s">
        <v>56</v>
      </c>
    </row>
    <row r="15" spans="1:22" ht="47.25" x14ac:dyDescent="0.25">
      <c r="A15" s="250"/>
      <c r="B15" s="250"/>
      <c r="C15" s="250"/>
      <c r="D15" s="226"/>
      <c r="E15" s="226"/>
      <c r="F15" s="226"/>
      <c r="G15" s="226"/>
      <c r="H15" s="226"/>
      <c r="I15" s="226"/>
      <c r="J15" s="226"/>
      <c r="K15" s="226"/>
      <c r="L15" s="226"/>
      <c r="M15" s="226"/>
      <c r="N15" s="28" t="s">
        <v>57</v>
      </c>
      <c r="O15" s="27" t="s">
        <v>58</v>
      </c>
      <c r="P15" s="27">
        <v>169877.2</v>
      </c>
      <c r="Q15" s="43">
        <v>167683</v>
      </c>
      <c r="R15" s="33" t="s">
        <v>40</v>
      </c>
      <c r="S15" s="41">
        <f t="shared" si="1"/>
        <v>1</v>
      </c>
      <c r="T15" s="33" t="s">
        <v>40</v>
      </c>
      <c r="U15" s="33" t="s">
        <v>40</v>
      </c>
      <c r="V15" s="34" t="s">
        <v>41</v>
      </c>
    </row>
    <row r="16" spans="1:22" ht="192" customHeight="1" x14ac:dyDescent="0.25">
      <c r="A16" s="250"/>
      <c r="B16" s="250"/>
      <c r="C16" s="250"/>
      <c r="D16" s="226"/>
      <c r="E16" s="226"/>
      <c r="F16" s="226"/>
      <c r="G16" s="226"/>
      <c r="H16" s="226"/>
      <c r="I16" s="226"/>
      <c r="J16" s="226"/>
      <c r="K16" s="226"/>
      <c r="L16" s="226"/>
      <c r="M16" s="226"/>
      <c r="N16" s="28" t="s">
        <v>59</v>
      </c>
      <c r="O16" s="27" t="s">
        <v>60</v>
      </c>
      <c r="P16" s="27">
        <v>0.17499999999999999</v>
      </c>
      <c r="Q16" s="30">
        <v>0.16600000000000001</v>
      </c>
      <c r="R16" s="33" t="s">
        <v>40</v>
      </c>
      <c r="S16" s="41">
        <f t="shared" si="1"/>
        <v>1</v>
      </c>
      <c r="T16" s="33" t="s">
        <v>40</v>
      </c>
      <c r="U16" s="33" t="s">
        <v>40</v>
      </c>
      <c r="V16" s="34" t="s">
        <v>41</v>
      </c>
    </row>
    <row r="17" spans="1:22" ht="63" x14ac:dyDescent="0.25">
      <c r="A17" s="250"/>
      <c r="B17" s="250"/>
      <c r="C17" s="250"/>
      <c r="D17" s="226"/>
      <c r="E17" s="226"/>
      <c r="F17" s="226"/>
      <c r="G17" s="226"/>
      <c r="H17" s="226"/>
      <c r="I17" s="226"/>
      <c r="J17" s="226"/>
      <c r="K17" s="226"/>
      <c r="L17" s="226"/>
      <c r="M17" s="226"/>
      <c r="N17" s="28" t="s">
        <v>61</v>
      </c>
      <c r="O17" s="27" t="s">
        <v>62</v>
      </c>
      <c r="P17" s="27">
        <v>14.776</v>
      </c>
      <c r="Q17" s="30">
        <v>1.22</v>
      </c>
      <c r="R17" s="33" t="s">
        <v>40</v>
      </c>
      <c r="S17" s="41">
        <f t="shared" si="1"/>
        <v>1</v>
      </c>
      <c r="T17" s="33" t="s">
        <v>40</v>
      </c>
      <c r="U17" s="33" t="s">
        <v>40</v>
      </c>
      <c r="V17" s="34" t="s">
        <v>41</v>
      </c>
    </row>
    <row r="18" spans="1:22" ht="47.25" x14ac:dyDescent="0.25">
      <c r="A18" s="250"/>
      <c r="B18" s="250"/>
      <c r="C18" s="250"/>
      <c r="D18" s="226"/>
      <c r="E18" s="226"/>
      <c r="F18" s="226"/>
      <c r="G18" s="226"/>
      <c r="H18" s="226"/>
      <c r="I18" s="226"/>
      <c r="J18" s="226"/>
      <c r="K18" s="226"/>
      <c r="L18" s="226"/>
      <c r="M18" s="226"/>
      <c r="N18" s="28" t="s">
        <v>63</v>
      </c>
      <c r="O18" s="27" t="s">
        <v>39</v>
      </c>
      <c r="P18" s="27">
        <v>27.97</v>
      </c>
      <c r="Q18" s="44">
        <v>18.3</v>
      </c>
      <c r="R18" s="33" t="s">
        <v>40</v>
      </c>
      <c r="S18" s="41">
        <f t="shared" si="1"/>
        <v>1</v>
      </c>
      <c r="T18" s="33" t="s">
        <v>40</v>
      </c>
      <c r="U18" s="33" t="s">
        <v>40</v>
      </c>
      <c r="V18" s="34" t="s">
        <v>41</v>
      </c>
    </row>
    <row r="19" spans="1:22" ht="210.75" customHeight="1" x14ac:dyDescent="0.25">
      <c r="A19" s="250"/>
      <c r="B19" s="250"/>
      <c r="C19" s="250"/>
      <c r="D19" s="226"/>
      <c r="E19" s="226"/>
      <c r="F19" s="226"/>
      <c r="G19" s="226"/>
      <c r="H19" s="226"/>
      <c r="I19" s="226"/>
      <c r="J19" s="226"/>
      <c r="K19" s="226"/>
      <c r="L19" s="226"/>
      <c r="M19" s="226"/>
      <c r="N19" s="28" t="s">
        <v>64</v>
      </c>
      <c r="O19" s="27" t="s">
        <v>39</v>
      </c>
      <c r="P19" s="27">
        <v>13.17</v>
      </c>
      <c r="Q19" s="30">
        <v>21.95</v>
      </c>
      <c r="R19" s="33" t="s">
        <v>40</v>
      </c>
      <c r="S19" s="41">
        <f t="shared" si="1"/>
        <v>0.6</v>
      </c>
      <c r="T19" s="33" t="s">
        <v>40</v>
      </c>
      <c r="U19" s="33" t="s">
        <v>40</v>
      </c>
      <c r="V19" s="34" t="s">
        <v>65</v>
      </c>
    </row>
    <row r="20" spans="1:22" ht="78.75" x14ac:dyDescent="0.25">
      <c r="A20" s="250"/>
      <c r="B20" s="250"/>
      <c r="C20" s="250"/>
      <c r="D20" s="226"/>
      <c r="E20" s="226"/>
      <c r="F20" s="226"/>
      <c r="G20" s="226"/>
      <c r="H20" s="226"/>
      <c r="I20" s="226"/>
      <c r="J20" s="226"/>
      <c r="K20" s="226"/>
      <c r="L20" s="226"/>
      <c r="M20" s="226"/>
      <c r="N20" s="28" t="s">
        <v>66</v>
      </c>
      <c r="O20" s="27" t="s">
        <v>67</v>
      </c>
      <c r="P20" s="27">
        <v>1.0134700000000001</v>
      </c>
      <c r="Q20" s="30">
        <v>0.75</v>
      </c>
      <c r="R20" s="33" t="s">
        <v>40</v>
      </c>
      <c r="S20" s="41">
        <f t="shared" si="1"/>
        <v>1</v>
      </c>
      <c r="T20" s="33" t="s">
        <v>40</v>
      </c>
      <c r="U20" s="33" t="s">
        <v>40</v>
      </c>
      <c r="V20" s="34" t="s">
        <v>41</v>
      </c>
    </row>
    <row r="21" spans="1:22" ht="183" customHeight="1" x14ac:dyDescent="0.25">
      <c r="A21" s="250"/>
      <c r="B21" s="250"/>
      <c r="C21" s="250"/>
      <c r="D21" s="251"/>
      <c r="E21" s="251"/>
      <c r="F21" s="251"/>
      <c r="G21" s="251"/>
      <c r="H21" s="251"/>
      <c r="I21" s="251"/>
      <c r="J21" s="251"/>
      <c r="K21" s="251"/>
      <c r="L21" s="251"/>
      <c r="M21" s="251"/>
      <c r="N21" s="36" t="s">
        <v>68</v>
      </c>
      <c r="O21" s="37" t="s">
        <v>69</v>
      </c>
      <c r="P21" s="39">
        <v>0.313</v>
      </c>
      <c r="Q21" s="45">
        <v>0.59</v>
      </c>
      <c r="R21" s="39" t="s">
        <v>40</v>
      </c>
      <c r="S21" s="46">
        <f t="shared" si="1"/>
        <v>0.53050847457627126</v>
      </c>
      <c r="T21" s="39" t="s">
        <v>40</v>
      </c>
      <c r="U21" s="39" t="s">
        <v>40</v>
      </c>
      <c r="V21" s="47" t="s">
        <v>70</v>
      </c>
    </row>
    <row r="22" spans="1:22" ht="33" customHeight="1" x14ac:dyDescent="0.25">
      <c r="A22" s="48" t="s">
        <v>71</v>
      </c>
      <c r="B22" s="49">
        <v>0</v>
      </c>
      <c r="C22" s="50" t="s">
        <v>72</v>
      </c>
      <c r="D22" s="204" t="s">
        <v>73</v>
      </c>
      <c r="E22" s="204"/>
      <c r="F22" s="204"/>
      <c r="G22" s="204"/>
      <c r="H22" s="204"/>
      <c r="I22" s="204"/>
      <c r="J22" s="204"/>
      <c r="K22" s="204"/>
      <c r="L22" s="204"/>
      <c r="M22" s="204"/>
      <c r="N22" s="204"/>
      <c r="O22" s="204"/>
      <c r="P22" s="204"/>
      <c r="Q22" s="204"/>
      <c r="R22" s="204"/>
      <c r="S22" s="204"/>
      <c r="T22" s="204"/>
      <c r="U22" s="204"/>
      <c r="V22" s="204"/>
    </row>
    <row r="23" spans="1:22" ht="47.25" x14ac:dyDescent="0.25">
      <c r="A23" s="52" t="s">
        <v>71</v>
      </c>
      <c r="B23" s="53">
        <v>0</v>
      </c>
      <c r="C23" s="54" t="s">
        <v>74</v>
      </c>
      <c r="D23" s="55" t="s">
        <v>75</v>
      </c>
      <c r="E23" s="56" t="s">
        <v>76</v>
      </c>
      <c r="F23" s="56" t="s">
        <v>77</v>
      </c>
      <c r="G23" s="57"/>
      <c r="H23" s="57"/>
      <c r="I23" s="57"/>
      <c r="J23" s="57"/>
      <c r="K23" s="58">
        <f t="shared" ref="K23:K78" si="2">H23-I23+J23</f>
        <v>0</v>
      </c>
      <c r="L23" s="59"/>
      <c r="M23" s="60" t="e">
        <f t="shared" ref="M23:M81" si="3">IF((K23/(G23-L23))&lt;1,(K23/(G23-L23)),1)</f>
        <v>#DIV/0!</v>
      </c>
      <c r="N23" s="55" t="s">
        <v>78</v>
      </c>
      <c r="O23" s="56" t="s">
        <v>79</v>
      </c>
      <c r="P23" s="56">
        <v>30</v>
      </c>
      <c r="Q23" s="61">
        <v>54.4</v>
      </c>
      <c r="R23" s="62" t="s">
        <v>40</v>
      </c>
      <c r="S23" s="62" t="s">
        <v>40</v>
      </c>
      <c r="T23" s="63">
        <f t="shared" ref="T23:T79" si="4">IF((Q23/P23)&lt;1,Q23/P23,1)</f>
        <v>1</v>
      </c>
      <c r="U23" s="62" t="s">
        <v>40</v>
      </c>
      <c r="V23" s="34" t="s">
        <v>41</v>
      </c>
    </row>
    <row r="24" spans="1:22" ht="71.25" customHeight="1" x14ac:dyDescent="0.25">
      <c r="A24" s="52" t="s">
        <v>71</v>
      </c>
      <c r="B24" s="53">
        <v>0</v>
      </c>
      <c r="C24" s="54" t="s">
        <v>80</v>
      </c>
      <c r="D24" s="64" t="s">
        <v>81</v>
      </c>
      <c r="E24" s="65" t="s">
        <v>76</v>
      </c>
      <c r="F24" s="65" t="s">
        <v>77</v>
      </c>
      <c r="G24" s="66"/>
      <c r="H24" s="66"/>
      <c r="I24" s="66"/>
      <c r="J24" s="66"/>
      <c r="K24" s="67">
        <f t="shared" si="2"/>
        <v>0</v>
      </c>
      <c r="L24" s="68"/>
      <c r="M24" s="69" t="e">
        <f t="shared" si="3"/>
        <v>#DIV/0!</v>
      </c>
      <c r="N24" s="64" t="s">
        <v>82</v>
      </c>
      <c r="O24" s="65" t="s">
        <v>83</v>
      </c>
      <c r="P24" s="65">
        <v>4</v>
      </c>
      <c r="Q24" s="30">
        <v>17</v>
      </c>
      <c r="R24" s="70" t="s">
        <v>40</v>
      </c>
      <c r="S24" s="70" t="s">
        <v>40</v>
      </c>
      <c r="T24" s="71">
        <f t="shared" si="4"/>
        <v>1</v>
      </c>
      <c r="U24" s="70" t="s">
        <v>40</v>
      </c>
      <c r="V24" s="34" t="s">
        <v>41</v>
      </c>
    </row>
    <row r="25" spans="1:22" s="72" customFormat="1" ht="102" customHeight="1" x14ac:dyDescent="0.25">
      <c r="A25" s="52" t="s">
        <v>71</v>
      </c>
      <c r="B25" s="53">
        <v>0</v>
      </c>
      <c r="C25" s="54" t="s">
        <v>84</v>
      </c>
      <c r="D25" s="64" t="s">
        <v>85</v>
      </c>
      <c r="E25" s="65" t="s">
        <v>86</v>
      </c>
      <c r="F25" s="65" t="s">
        <v>87</v>
      </c>
      <c r="G25" s="73">
        <v>46</v>
      </c>
      <c r="H25" s="73">
        <v>15.24</v>
      </c>
      <c r="I25" s="73">
        <v>0</v>
      </c>
      <c r="J25" s="73">
        <v>0</v>
      </c>
      <c r="K25" s="67">
        <f t="shared" si="2"/>
        <v>15.24</v>
      </c>
      <c r="L25" s="74">
        <v>0</v>
      </c>
      <c r="M25" s="69">
        <f t="shared" si="3"/>
        <v>0.33130434782608698</v>
      </c>
      <c r="N25" s="64" t="s">
        <v>88</v>
      </c>
      <c r="O25" s="65" t="s">
        <v>83</v>
      </c>
      <c r="P25" s="65">
        <v>8</v>
      </c>
      <c r="Q25" s="34">
        <v>8</v>
      </c>
      <c r="R25" s="70" t="s">
        <v>40</v>
      </c>
      <c r="S25" s="70" t="s">
        <v>40</v>
      </c>
      <c r="T25" s="71">
        <f t="shared" si="4"/>
        <v>1</v>
      </c>
      <c r="U25" s="70" t="s">
        <v>40</v>
      </c>
      <c r="V25" s="34" t="s">
        <v>41</v>
      </c>
    </row>
    <row r="26" spans="1:22" s="72" customFormat="1" ht="72" customHeight="1" x14ac:dyDescent="0.25">
      <c r="A26" s="228" t="s">
        <v>71</v>
      </c>
      <c r="B26" s="252">
        <v>0</v>
      </c>
      <c r="C26" s="253" t="s">
        <v>89</v>
      </c>
      <c r="D26" s="227" t="s">
        <v>90</v>
      </c>
      <c r="E26" s="209" t="s">
        <v>86</v>
      </c>
      <c r="F26" s="65" t="s">
        <v>87</v>
      </c>
      <c r="G26" s="73">
        <v>0</v>
      </c>
      <c r="H26" s="73">
        <v>0</v>
      </c>
      <c r="I26" s="73">
        <v>0</v>
      </c>
      <c r="J26" s="73">
        <v>0</v>
      </c>
      <c r="K26" s="67">
        <f t="shared" si="2"/>
        <v>0</v>
      </c>
      <c r="L26" s="74">
        <v>0</v>
      </c>
      <c r="M26" s="69" t="e">
        <f t="shared" si="3"/>
        <v>#DIV/0!</v>
      </c>
      <c r="N26" s="227" t="s">
        <v>91</v>
      </c>
      <c r="O26" s="209" t="s">
        <v>83</v>
      </c>
      <c r="P26" s="209">
        <v>1</v>
      </c>
      <c r="Q26" s="210">
        <v>0</v>
      </c>
      <c r="R26" s="211" t="s">
        <v>40</v>
      </c>
      <c r="S26" s="211" t="s">
        <v>40</v>
      </c>
      <c r="T26" s="211">
        <f t="shared" si="4"/>
        <v>0</v>
      </c>
      <c r="U26" s="211" t="s">
        <v>40</v>
      </c>
      <c r="V26" s="224" t="s">
        <v>92</v>
      </c>
    </row>
    <row r="27" spans="1:22" s="72" customFormat="1" ht="177" customHeight="1" x14ac:dyDescent="0.25">
      <c r="A27" s="229"/>
      <c r="B27" s="252"/>
      <c r="C27" s="253"/>
      <c r="D27" s="227"/>
      <c r="E27" s="209"/>
      <c r="F27" s="65" t="s">
        <v>93</v>
      </c>
      <c r="G27" s="73">
        <v>0</v>
      </c>
      <c r="H27" s="73">
        <v>0</v>
      </c>
      <c r="I27" s="73">
        <v>0</v>
      </c>
      <c r="J27" s="73">
        <v>0</v>
      </c>
      <c r="K27" s="67">
        <f t="shared" si="2"/>
        <v>0</v>
      </c>
      <c r="L27" s="74">
        <v>0</v>
      </c>
      <c r="M27" s="69" t="e">
        <f t="shared" si="3"/>
        <v>#DIV/0!</v>
      </c>
      <c r="N27" s="227"/>
      <c r="O27" s="209"/>
      <c r="P27" s="209"/>
      <c r="Q27" s="210"/>
      <c r="R27" s="211"/>
      <c r="S27" s="211"/>
      <c r="T27" s="211"/>
      <c r="U27" s="211"/>
      <c r="V27" s="254"/>
    </row>
    <row r="28" spans="1:22" ht="347.25" customHeight="1" x14ac:dyDescent="0.25">
      <c r="A28" s="244"/>
      <c r="B28" s="247"/>
      <c r="C28" s="248"/>
      <c r="D28" s="226" t="s">
        <v>94</v>
      </c>
      <c r="E28" s="226"/>
      <c r="F28" s="226"/>
      <c r="G28" s="226"/>
      <c r="H28" s="226"/>
      <c r="I28" s="226"/>
      <c r="J28" s="226"/>
      <c r="K28" s="226"/>
      <c r="L28" s="226"/>
      <c r="M28" s="226"/>
      <c r="N28" s="28" t="s">
        <v>95</v>
      </c>
      <c r="O28" s="27" t="s">
        <v>39</v>
      </c>
      <c r="P28" s="27">
        <v>10.3</v>
      </c>
      <c r="Q28" s="30">
        <v>9.89</v>
      </c>
      <c r="R28" s="31">
        <f t="shared" ref="R28:R67" si="5">IF((Q28/P28)&lt;1,Q28/P28,1)</f>
        <v>0.96019417475728153</v>
      </c>
      <c r="S28" s="33" t="s">
        <v>40</v>
      </c>
      <c r="T28" s="33" t="s">
        <v>40</v>
      </c>
      <c r="U28" s="33" t="s">
        <v>40</v>
      </c>
      <c r="V28" s="34" t="s">
        <v>96</v>
      </c>
    </row>
    <row r="29" spans="1:22" ht="63" x14ac:dyDescent="0.25">
      <c r="A29" s="245"/>
      <c r="B29" s="247"/>
      <c r="C29" s="248"/>
      <c r="D29" s="226"/>
      <c r="E29" s="226"/>
      <c r="F29" s="226"/>
      <c r="G29" s="226"/>
      <c r="H29" s="226"/>
      <c r="I29" s="226"/>
      <c r="J29" s="226"/>
      <c r="K29" s="226"/>
      <c r="L29" s="226"/>
      <c r="M29" s="226"/>
      <c r="N29" s="28" t="s">
        <v>97</v>
      </c>
      <c r="O29" s="27" t="s">
        <v>98</v>
      </c>
      <c r="P29" s="27">
        <v>1</v>
      </c>
      <c r="Q29" s="30">
        <v>22</v>
      </c>
      <c r="R29" s="31">
        <f t="shared" si="5"/>
        <v>1</v>
      </c>
      <c r="S29" s="33" t="s">
        <v>40</v>
      </c>
      <c r="T29" s="33" t="s">
        <v>40</v>
      </c>
      <c r="U29" s="33" t="s">
        <v>40</v>
      </c>
      <c r="V29" s="34" t="s">
        <v>41</v>
      </c>
    </row>
    <row r="30" spans="1:22" ht="94.5" x14ac:dyDescent="0.25">
      <c r="A30" s="245"/>
      <c r="B30" s="247"/>
      <c r="C30" s="248"/>
      <c r="D30" s="226"/>
      <c r="E30" s="226"/>
      <c r="F30" s="226"/>
      <c r="G30" s="226"/>
      <c r="H30" s="226"/>
      <c r="I30" s="226"/>
      <c r="J30" s="226"/>
      <c r="K30" s="226"/>
      <c r="L30" s="226"/>
      <c r="M30" s="226"/>
      <c r="N30" s="28" t="s">
        <v>99</v>
      </c>
      <c r="O30" s="27" t="s">
        <v>39</v>
      </c>
      <c r="P30" s="27">
        <v>4.3899999999999997</v>
      </c>
      <c r="Q30" s="30">
        <v>3.6</v>
      </c>
      <c r="R30" s="33" t="s">
        <v>40</v>
      </c>
      <c r="S30" s="41">
        <f t="shared" si="1"/>
        <v>1</v>
      </c>
      <c r="T30" s="33" t="s">
        <v>40</v>
      </c>
      <c r="U30" s="33" t="s">
        <v>40</v>
      </c>
      <c r="V30" s="34" t="s">
        <v>41</v>
      </c>
    </row>
    <row r="31" spans="1:22" ht="90" customHeight="1" x14ac:dyDescent="0.25">
      <c r="A31" s="245"/>
      <c r="B31" s="247"/>
      <c r="C31" s="248"/>
      <c r="D31" s="226"/>
      <c r="E31" s="226"/>
      <c r="F31" s="226"/>
      <c r="G31" s="226"/>
      <c r="H31" s="226"/>
      <c r="I31" s="226"/>
      <c r="J31" s="226"/>
      <c r="K31" s="226"/>
      <c r="L31" s="226"/>
      <c r="M31" s="226"/>
      <c r="N31" s="28" t="s">
        <v>100</v>
      </c>
      <c r="O31" s="27" t="s">
        <v>39</v>
      </c>
      <c r="P31" s="27">
        <v>3</v>
      </c>
      <c r="Q31" s="30">
        <v>10.95</v>
      </c>
      <c r="R31" s="31">
        <f t="shared" si="5"/>
        <v>1</v>
      </c>
      <c r="S31" s="33" t="s">
        <v>40</v>
      </c>
      <c r="T31" s="33" t="s">
        <v>40</v>
      </c>
      <c r="U31" s="33" t="s">
        <v>40</v>
      </c>
      <c r="V31" s="34" t="s">
        <v>41</v>
      </c>
    </row>
    <row r="32" spans="1:22" ht="94.5" x14ac:dyDescent="0.25">
      <c r="A32" s="246"/>
      <c r="B32" s="247"/>
      <c r="C32" s="248"/>
      <c r="D32" s="226"/>
      <c r="E32" s="226"/>
      <c r="F32" s="226"/>
      <c r="G32" s="226"/>
      <c r="H32" s="226"/>
      <c r="I32" s="226"/>
      <c r="J32" s="226"/>
      <c r="K32" s="226"/>
      <c r="L32" s="226"/>
      <c r="M32" s="226"/>
      <c r="N32" s="28" t="s">
        <v>101</v>
      </c>
      <c r="O32" s="27" t="s">
        <v>39</v>
      </c>
      <c r="P32" s="27">
        <v>0.19700000000000001</v>
      </c>
      <c r="Q32" s="30">
        <v>0</v>
      </c>
      <c r="R32" s="31">
        <f t="shared" si="5"/>
        <v>0</v>
      </c>
      <c r="S32" s="33" t="s">
        <v>40</v>
      </c>
      <c r="T32" s="33" t="s">
        <v>40</v>
      </c>
      <c r="U32" s="33" t="s">
        <v>40</v>
      </c>
      <c r="V32" s="43" t="s">
        <v>102</v>
      </c>
    </row>
    <row r="33" spans="1:22" ht="31.5" customHeight="1" x14ac:dyDescent="0.25">
      <c r="A33" s="48" t="s">
        <v>71</v>
      </c>
      <c r="B33" s="49">
        <v>0</v>
      </c>
      <c r="C33" s="50" t="s">
        <v>103</v>
      </c>
      <c r="D33" s="204" t="s">
        <v>104</v>
      </c>
      <c r="E33" s="204"/>
      <c r="F33" s="204"/>
      <c r="G33" s="204"/>
      <c r="H33" s="204"/>
      <c r="I33" s="204"/>
      <c r="J33" s="204"/>
      <c r="K33" s="204"/>
      <c r="L33" s="204"/>
      <c r="M33" s="204"/>
      <c r="N33" s="204"/>
      <c r="O33" s="204"/>
      <c r="P33" s="204"/>
      <c r="Q33" s="204"/>
      <c r="R33" s="204"/>
      <c r="S33" s="204"/>
      <c r="T33" s="204"/>
      <c r="U33" s="204"/>
      <c r="V33" s="204"/>
    </row>
    <row r="34" spans="1:22" s="72" customFormat="1" ht="96" customHeight="1" x14ac:dyDescent="0.25">
      <c r="A34" s="52" t="s">
        <v>71</v>
      </c>
      <c r="B34" s="53">
        <v>0</v>
      </c>
      <c r="C34" s="54" t="s">
        <v>105</v>
      </c>
      <c r="D34" s="64" t="s">
        <v>106</v>
      </c>
      <c r="E34" s="65" t="s">
        <v>86</v>
      </c>
      <c r="F34" s="65" t="s">
        <v>87</v>
      </c>
      <c r="G34" s="78">
        <v>0</v>
      </c>
      <c r="H34" s="78">
        <v>0</v>
      </c>
      <c r="I34" s="78">
        <v>0</v>
      </c>
      <c r="J34" s="78">
        <v>0</v>
      </c>
      <c r="K34" s="67">
        <f t="shared" si="2"/>
        <v>0</v>
      </c>
      <c r="L34" s="79">
        <v>0</v>
      </c>
      <c r="M34" s="69" t="e">
        <f t="shared" si="3"/>
        <v>#DIV/0!</v>
      </c>
      <c r="N34" s="64" t="s">
        <v>107</v>
      </c>
      <c r="O34" s="65" t="s">
        <v>83</v>
      </c>
      <c r="P34" s="65">
        <v>17</v>
      </c>
      <c r="Q34" s="34">
        <v>9</v>
      </c>
      <c r="R34" s="70" t="s">
        <v>40</v>
      </c>
      <c r="S34" s="70" t="s">
        <v>40</v>
      </c>
      <c r="T34" s="71">
        <f t="shared" si="4"/>
        <v>0.52941176470588236</v>
      </c>
      <c r="U34" s="70" t="s">
        <v>40</v>
      </c>
      <c r="V34" s="34" t="s">
        <v>108</v>
      </c>
    </row>
    <row r="35" spans="1:22" s="72" customFormat="1" ht="69.75" customHeight="1" x14ac:dyDescent="0.25">
      <c r="A35" s="52"/>
      <c r="B35" s="53"/>
      <c r="C35" s="54"/>
      <c r="D35" s="64" t="s">
        <v>109</v>
      </c>
      <c r="E35" s="65" t="s">
        <v>86</v>
      </c>
      <c r="F35" s="65" t="s">
        <v>87</v>
      </c>
      <c r="G35" s="80"/>
      <c r="H35" s="80"/>
      <c r="I35" s="80"/>
      <c r="J35" s="80"/>
      <c r="K35" s="81"/>
      <c r="L35" s="82"/>
      <c r="M35" s="83"/>
      <c r="N35" s="64"/>
      <c r="O35" s="84"/>
      <c r="P35" s="84"/>
      <c r="Q35" s="85"/>
      <c r="R35" s="86"/>
      <c r="S35" s="86"/>
      <c r="T35" s="86"/>
      <c r="U35" s="86"/>
      <c r="V35" s="87"/>
    </row>
    <row r="36" spans="1:22" s="72" customFormat="1" ht="72.75" customHeight="1" x14ac:dyDescent="0.25">
      <c r="A36" s="52" t="s">
        <v>71</v>
      </c>
      <c r="B36" s="53">
        <v>0</v>
      </c>
      <c r="C36" s="54" t="s">
        <v>110</v>
      </c>
      <c r="D36" s="64" t="s">
        <v>111</v>
      </c>
      <c r="E36" s="88" t="s">
        <v>86</v>
      </c>
      <c r="F36" s="65" t="s">
        <v>87</v>
      </c>
      <c r="G36" s="89">
        <v>2524.0500000000002</v>
      </c>
      <c r="H36" s="89">
        <v>2452.9</v>
      </c>
      <c r="I36" s="89">
        <v>157.03</v>
      </c>
      <c r="J36" s="89">
        <v>45.27</v>
      </c>
      <c r="K36" s="67">
        <f t="shared" si="2"/>
        <v>2341.14</v>
      </c>
      <c r="L36" s="79">
        <v>0</v>
      </c>
      <c r="M36" s="69">
        <f t="shared" si="3"/>
        <v>0.92753313127711401</v>
      </c>
      <c r="N36" s="64" t="s">
        <v>112</v>
      </c>
      <c r="O36" s="90" t="s">
        <v>113</v>
      </c>
      <c r="P36" s="91">
        <v>4</v>
      </c>
      <c r="Q36" s="92">
        <v>6</v>
      </c>
      <c r="R36" s="70" t="s">
        <v>40</v>
      </c>
      <c r="S36" s="70" t="s">
        <v>40</v>
      </c>
      <c r="T36" s="71">
        <f t="shared" si="4"/>
        <v>1</v>
      </c>
      <c r="U36" s="70" t="s">
        <v>40</v>
      </c>
      <c r="V36" s="92" t="s">
        <v>41</v>
      </c>
    </row>
    <row r="37" spans="1:22" s="72" customFormat="1" ht="72.75" customHeight="1" x14ac:dyDescent="0.25">
      <c r="A37" s="52" t="s">
        <v>71</v>
      </c>
      <c r="B37" s="53">
        <v>0</v>
      </c>
      <c r="C37" s="54" t="s">
        <v>114</v>
      </c>
      <c r="D37" s="64" t="s">
        <v>115</v>
      </c>
      <c r="E37" s="88" t="s">
        <v>86</v>
      </c>
      <c r="F37" s="65" t="s">
        <v>87</v>
      </c>
      <c r="G37" s="89">
        <v>18.14</v>
      </c>
      <c r="H37" s="89">
        <v>17.690000000000001</v>
      </c>
      <c r="I37" s="89">
        <v>0</v>
      </c>
      <c r="J37" s="89">
        <v>0</v>
      </c>
      <c r="K37" s="67">
        <f t="shared" si="2"/>
        <v>17.690000000000001</v>
      </c>
      <c r="L37" s="79">
        <v>0</v>
      </c>
      <c r="M37" s="69"/>
      <c r="N37" s="64" t="s">
        <v>116</v>
      </c>
      <c r="O37" s="90" t="s">
        <v>113</v>
      </c>
      <c r="P37" s="91">
        <v>7</v>
      </c>
      <c r="Q37" s="92">
        <v>2</v>
      </c>
      <c r="R37" s="70" t="s">
        <v>40</v>
      </c>
      <c r="S37" s="70" t="s">
        <v>40</v>
      </c>
      <c r="T37" s="71">
        <f t="shared" si="4"/>
        <v>0.2857142857142857</v>
      </c>
      <c r="U37" s="70" t="s">
        <v>40</v>
      </c>
      <c r="V37" s="34" t="s">
        <v>117</v>
      </c>
    </row>
    <row r="38" spans="1:22" ht="71.25" customHeight="1" x14ac:dyDescent="0.25">
      <c r="A38" s="52" t="s">
        <v>71</v>
      </c>
      <c r="B38" s="53">
        <v>0</v>
      </c>
      <c r="C38" s="54" t="s">
        <v>118</v>
      </c>
      <c r="D38" s="64" t="s">
        <v>119</v>
      </c>
      <c r="E38" s="88" t="s">
        <v>86</v>
      </c>
      <c r="F38" s="65" t="s">
        <v>87</v>
      </c>
      <c r="G38" s="89">
        <v>4692.0200000000004</v>
      </c>
      <c r="H38" s="89">
        <v>3041.43</v>
      </c>
      <c r="I38" s="93">
        <v>0</v>
      </c>
      <c r="J38" s="93">
        <v>0</v>
      </c>
      <c r="K38" s="67">
        <f t="shared" si="2"/>
        <v>3041.43</v>
      </c>
      <c r="L38" s="89">
        <v>0</v>
      </c>
      <c r="M38" s="69">
        <f t="shared" si="3"/>
        <v>0.64821334947421361</v>
      </c>
      <c r="N38" s="64" t="s">
        <v>120</v>
      </c>
      <c r="O38" s="65" t="s">
        <v>83</v>
      </c>
      <c r="P38" s="65">
        <v>6</v>
      </c>
      <c r="Q38" s="30">
        <v>326</v>
      </c>
      <c r="R38" s="70" t="s">
        <v>40</v>
      </c>
      <c r="S38" s="70" t="s">
        <v>40</v>
      </c>
      <c r="T38" s="71">
        <f t="shared" si="4"/>
        <v>1</v>
      </c>
      <c r="U38" s="70" t="s">
        <v>40</v>
      </c>
      <c r="V38" s="34" t="s">
        <v>41</v>
      </c>
    </row>
    <row r="39" spans="1:22" ht="69.75" customHeight="1" x14ac:dyDescent="0.25">
      <c r="A39" s="52" t="s">
        <v>71</v>
      </c>
      <c r="B39" s="53">
        <v>0</v>
      </c>
      <c r="C39" s="54" t="s">
        <v>121</v>
      </c>
      <c r="D39" s="64" t="s">
        <v>122</v>
      </c>
      <c r="E39" s="88" t="s">
        <v>86</v>
      </c>
      <c r="F39" s="65" t="s">
        <v>87</v>
      </c>
      <c r="G39" s="89">
        <v>0</v>
      </c>
      <c r="H39" s="89">
        <v>0</v>
      </c>
      <c r="I39" s="93">
        <v>0</v>
      </c>
      <c r="J39" s="93">
        <v>0</v>
      </c>
      <c r="K39" s="67">
        <f t="shared" si="2"/>
        <v>0</v>
      </c>
      <c r="L39" s="89">
        <v>0</v>
      </c>
      <c r="M39" s="69" t="e">
        <f t="shared" si="3"/>
        <v>#DIV/0!</v>
      </c>
      <c r="N39" s="64" t="s">
        <v>123</v>
      </c>
      <c r="O39" s="65" t="s">
        <v>83</v>
      </c>
      <c r="P39" s="65">
        <v>3</v>
      </c>
      <c r="Q39" s="30">
        <v>3</v>
      </c>
      <c r="R39" s="70" t="s">
        <v>40</v>
      </c>
      <c r="S39" s="70" t="s">
        <v>40</v>
      </c>
      <c r="T39" s="71">
        <f t="shared" si="4"/>
        <v>1</v>
      </c>
      <c r="U39" s="70" t="s">
        <v>40</v>
      </c>
      <c r="V39" s="34" t="s">
        <v>41</v>
      </c>
    </row>
    <row r="40" spans="1:22" s="72" customFormat="1" ht="131.25" customHeight="1" x14ac:dyDescent="0.25">
      <c r="A40" s="52" t="s">
        <v>71</v>
      </c>
      <c r="B40" s="53">
        <v>0</v>
      </c>
      <c r="C40" s="54" t="s">
        <v>124</v>
      </c>
      <c r="D40" s="64" t="s">
        <v>125</v>
      </c>
      <c r="E40" s="88" t="s">
        <v>86</v>
      </c>
      <c r="F40" s="65" t="s">
        <v>87</v>
      </c>
      <c r="G40" s="89">
        <v>21620.35</v>
      </c>
      <c r="H40" s="89">
        <v>21085.23</v>
      </c>
      <c r="I40" s="89">
        <v>1502.42</v>
      </c>
      <c r="J40" s="89">
        <v>419.67</v>
      </c>
      <c r="K40" s="67">
        <f t="shared" si="2"/>
        <v>20002.479999999996</v>
      </c>
      <c r="L40" s="89">
        <v>0</v>
      </c>
      <c r="M40" s="69">
        <f t="shared" si="3"/>
        <v>0.92516911150837045</v>
      </c>
      <c r="N40" s="64" t="s">
        <v>126</v>
      </c>
      <c r="O40" s="65" t="s">
        <v>39</v>
      </c>
      <c r="P40" s="65">
        <v>85.4</v>
      </c>
      <c r="Q40" s="78">
        <v>97.52</v>
      </c>
      <c r="R40" s="70" t="s">
        <v>40</v>
      </c>
      <c r="S40" s="70" t="s">
        <v>40</v>
      </c>
      <c r="T40" s="71">
        <f t="shared" si="4"/>
        <v>1</v>
      </c>
      <c r="U40" s="70" t="s">
        <v>40</v>
      </c>
      <c r="V40" s="34" t="s">
        <v>41</v>
      </c>
    </row>
    <row r="41" spans="1:22" ht="77.25" customHeight="1" x14ac:dyDescent="0.25">
      <c r="A41" s="52" t="s">
        <v>71</v>
      </c>
      <c r="B41" s="53">
        <v>0</v>
      </c>
      <c r="C41" s="54" t="s">
        <v>127</v>
      </c>
      <c r="D41" s="64" t="s">
        <v>128</v>
      </c>
      <c r="E41" s="65" t="s">
        <v>86</v>
      </c>
      <c r="F41" s="65" t="s">
        <v>87</v>
      </c>
      <c r="G41" s="89">
        <v>0</v>
      </c>
      <c r="H41" s="89">
        <v>0</v>
      </c>
      <c r="I41" s="93">
        <v>0</v>
      </c>
      <c r="J41" s="93">
        <v>0</v>
      </c>
      <c r="K41" s="67">
        <f t="shared" si="2"/>
        <v>0</v>
      </c>
      <c r="L41" s="78">
        <v>0</v>
      </c>
      <c r="M41" s="69" t="e">
        <f t="shared" si="3"/>
        <v>#DIV/0!</v>
      </c>
      <c r="N41" s="64" t="s">
        <v>129</v>
      </c>
      <c r="O41" s="65" t="s">
        <v>83</v>
      </c>
      <c r="P41" s="65">
        <v>1</v>
      </c>
      <c r="Q41" s="30">
        <v>0</v>
      </c>
      <c r="R41" s="70" t="s">
        <v>40</v>
      </c>
      <c r="S41" s="70" t="s">
        <v>40</v>
      </c>
      <c r="T41" s="71">
        <f t="shared" si="4"/>
        <v>0</v>
      </c>
      <c r="U41" s="70" t="s">
        <v>40</v>
      </c>
      <c r="V41" s="43" t="s">
        <v>102</v>
      </c>
    </row>
    <row r="42" spans="1:22" ht="77.25" customHeight="1" x14ac:dyDescent="0.25">
      <c r="A42" s="52" t="s">
        <v>71</v>
      </c>
      <c r="B42" s="53" t="s">
        <v>130</v>
      </c>
      <c r="C42" s="54" t="s">
        <v>131</v>
      </c>
      <c r="D42" s="64" t="s">
        <v>132</v>
      </c>
      <c r="E42" s="65" t="s">
        <v>76</v>
      </c>
      <c r="F42" s="65" t="s">
        <v>87</v>
      </c>
      <c r="G42" s="93">
        <v>3810.18</v>
      </c>
      <c r="H42" s="93">
        <v>3810.19</v>
      </c>
      <c r="I42" s="93">
        <v>0</v>
      </c>
      <c r="J42" s="93">
        <v>0</v>
      </c>
      <c r="K42" s="67">
        <f t="shared" si="2"/>
        <v>3810.19</v>
      </c>
      <c r="L42" s="78">
        <v>0</v>
      </c>
      <c r="M42" s="69">
        <f t="shared" si="3"/>
        <v>1</v>
      </c>
      <c r="N42" s="64" t="s">
        <v>133</v>
      </c>
      <c r="O42" s="65" t="s">
        <v>83</v>
      </c>
      <c r="P42" s="65">
        <v>143</v>
      </c>
      <c r="Q42" s="30">
        <v>32</v>
      </c>
      <c r="R42" s="70" t="s">
        <v>40</v>
      </c>
      <c r="S42" s="70" t="s">
        <v>40</v>
      </c>
      <c r="T42" s="71">
        <f t="shared" si="4"/>
        <v>0.22377622377622378</v>
      </c>
      <c r="U42" s="70" t="s">
        <v>40</v>
      </c>
      <c r="V42" s="34" t="s">
        <v>134</v>
      </c>
    </row>
    <row r="43" spans="1:22" s="72" customFormat="1" ht="81.75" customHeight="1" x14ac:dyDescent="0.25">
      <c r="A43" s="52" t="s">
        <v>71</v>
      </c>
      <c r="B43" s="53">
        <v>0</v>
      </c>
      <c r="C43" s="54" t="s">
        <v>135</v>
      </c>
      <c r="D43" s="64" t="s">
        <v>136</v>
      </c>
      <c r="E43" s="65" t="s">
        <v>86</v>
      </c>
      <c r="F43" s="65" t="s">
        <v>87</v>
      </c>
      <c r="G43" s="89">
        <v>0</v>
      </c>
      <c r="H43" s="89">
        <v>0</v>
      </c>
      <c r="I43" s="89">
        <v>0</v>
      </c>
      <c r="J43" s="89">
        <v>0</v>
      </c>
      <c r="K43" s="67">
        <f t="shared" si="2"/>
        <v>0</v>
      </c>
      <c r="L43" s="78">
        <v>0</v>
      </c>
      <c r="M43" s="69" t="e">
        <f t="shared" si="3"/>
        <v>#DIV/0!</v>
      </c>
      <c r="N43" s="64" t="s">
        <v>137</v>
      </c>
      <c r="O43" s="65" t="s">
        <v>83</v>
      </c>
      <c r="P43" s="65">
        <v>7</v>
      </c>
      <c r="Q43" s="34">
        <v>0</v>
      </c>
      <c r="R43" s="70" t="s">
        <v>40</v>
      </c>
      <c r="S43" s="70" t="s">
        <v>40</v>
      </c>
      <c r="T43" s="71">
        <f t="shared" si="4"/>
        <v>0</v>
      </c>
      <c r="U43" s="70" t="s">
        <v>40</v>
      </c>
      <c r="V43" s="43" t="s">
        <v>102</v>
      </c>
    </row>
    <row r="44" spans="1:22" s="72" customFormat="1" ht="81.75" customHeight="1" x14ac:dyDescent="0.25">
      <c r="A44" s="52" t="s">
        <v>71</v>
      </c>
      <c r="B44" s="53">
        <v>0</v>
      </c>
      <c r="C44" s="54" t="s">
        <v>138</v>
      </c>
      <c r="D44" s="64" t="s">
        <v>139</v>
      </c>
      <c r="E44" s="65" t="s">
        <v>86</v>
      </c>
      <c r="F44" s="65" t="s">
        <v>87</v>
      </c>
      <c r="G44" s="89">
        <v>20160</v>
      </c>
      <c r="H44" s="89">
        <v>19965.23</v>
      </c>
      <c r="I44" s="89">
        <v>0</v>
      </c>
      <c r="J44" s="89">
        <v>0</v>
      </c>
      <c r="K44" s="67">
        <f t="shared" si="2"/>
        <v>19965.23</v>
      </c>
      <c r="L44" s="78">
        <v>194.76</v>
      </c>
      <c r="M44" s="69">
        <f t="shared" si="3"/>
        <v>0.99999949912948694</v>
      </c>
      <c r="N44" s="64" t="s">
        <v>140</v>
      </c>
      <c r="O44" s="65" t="s">
        <v>83</v>
      </c>
      <c r="P44" s="65">
        <v>1</v>
      </c>
      <c r="Q44" s="34">
        <v>29</v>
      </c>
      <c r="R44" s="70" t="s">
        <v>40</v>
      </c>
      <c r="S44" s="70" t="s">
        <v>40</v>
      </c>
      <c r="T44" s="94">
        <f t="shared" si="4"/>
        <v>1</v>
      </c>
      <c r="U44" s="70" t="s">
        <v>40</v>
      </c>
      <c r="V44" s="34" t="s">
        <v>41</v>
      </c>
    </row>
    <row r="45" spans="1:22" ht="47.25" x14ac:dyDescent="0.25">
      <c r="A45" s="52" t="s">
        <v>71</v>
      </c>
      <c r="B45" s="53">
        <v>0</v>
      </c>
      <c r="C45" s="54" t="s">
        <v>141</v>
      </c>
      <c r="D45" s="227" t="s">
        <v>142</v>
      </c>
      <c r="E45" s="209" t="s">
        <v>76</v>
      </c>
      <c r="F45" s="65" t="s">
        <v>93</v>
      </c>
      <c r="G45" s="89">
        <v>684.1</v>
      </c>
      <c r="H45" s="89">
        <v>362.77</v>
      </c>
      <c r="I45" s="93">
        <v>0</v>
      </c>
      <c r="J45" s="93">
        <v>0</v>
      </c>
      <c r="K45" s="67">
        <f t="shared" si="2"/>
        <v>362.77</v>
      </c>
      <c r="L45" s="78">
        <v>0</v>
      </c>
      <c r="M45" s="69">
        <f t="shared" si="3"/>
        <v>0.53028796959508839</v>
      </c>
      <c r="N45" s="227" t="s">
        <v>143</v>
      </c>
      <c r="O45" s="209" t="s">
        <v>83</v>
      </c>
      <c r="P45" s="209">
        <v>12</v>
      </c>
      <c r="Q45" s="210">
        <v>12</v>
      </c>
      <c r="R45" s="211" t="s">
        <v>40</v>
      </c>
      <c r="S45" s="211" t="s">
        <v>40</v>
      </c>
      <c r="T45" s="211" t="s">
        <v>144</v>
      </c>
      <c r="U45" s="211" t="s">
        <v>40</v>
      </c>
      <c r="V45" s="224" t="s">
        <v>145</v>
      </c>
    </row>
    <row r="46" spans="1:22" ht="47.25" x14ac:dyDescent="0.25">
      <c r="A46" s="52" t="s">
        <v>71</v>
      </c>
      <c r="B46" s="53">
        <v>0</v>
      </c>
      <c r="C46" s="54" t="s">
        <v>146</v>
      </c>
      <c r="D46" s="227"/>
      <c r="E46" s="209"/>
      <c r="F46" s="65" t="s">
        <v>93</v>
      </c>
      <c r="G46" s="89">
        <v>0</v>
      </c>
      <c r="H46" s="89">
        <v>0</v>
      </c>
      <c r="I46" s="93">
        <v>0</v>
      </c>
      <c r="J46" s="93">
        <v>0</v>
      </c>
      <c r="K46" s="67">
        <f t="shared" si="2"/>
        <v>0</v>
      </c>
      <c r="L46" s="78">
        <v>0</v>
      </c>
      <c r="M46" s="69" t="e">
        <f t="shared" si="3"/>
        <v>#DIV/0!</v>
      </c>
      <c r="N46" s="227"/>
      <c r="O46" s="209"/>
      <c r="P46" s="209"/>
      <c r="Q46" s="210"/>
      <c r="R46" s="211"/>
      <c r="S46" s="211"/>
      <c r="T46" s="211"/>
      <c r="U46" s="211"/>
      <c r="V46" s="249"/>
    </row>
    <row r="47" spans="1:22" ht="54" customHeight="1" x14ac:dyDescent="0.25">
      <c r="A47" s="52" t="s">
        <v>71</v>
      </c>
      <c r="B47" s="53">
        <v>0</v>
      </c>
      <c r="C47" s="54" t="s">
        <v>146</v>
      </c>
      <c r="D47" s="227"/>
      <c r="E47" s="209"/>
      <c r="F47" s="65" t="s">
        <v>87</v>
      </c>
      <c r="G47" s="89">
        <v>0</v>
      </c>
      <c r="H47" s="89">
        <v>0</v>
      </c>
      <c r="I47" s="93">
        <v>0</v>
      </c>
      <c r="J47" s="93">
        <v>0</v>
      </c>
      <c r="K47" s="67">
        <f t="shared" si="2"/>
        <v>0</v>
      </c>
      <c r="L47" s="78">
        <v>0</v>
      </c>
      <c r="M47" s="95" t="e">
        <f t="shared" si="3"/>
        <v>#DIV/0!</v>
      </c>
      <c r="N47" s="227"/>
      <c r="O47" s="209"/>
      <c r="P47" s="209"/>
      <c r="Q47" s="210"/>
      <c r="R47" s="211"/>
      <c r="S47" s="211"/>
      <c r="T47" s="211"/>
      <c r="U47" s="211"/>
      <c r="V47" s="249"/>
    </row>
    <row r="48" spans="1:22" ht="47.25" x14ac:dyDescent="0.25">
      <c r="A48" s="52" t="s">
        <v>71</v>
      </c>
      <c r="B48" s="53">
        <v>0</v>
      </c>
      <c r="C48" s="54" t="s">
        <v>147</v>
      </c>
      <c r="D48" s="227"/>
      <c r="E48" s="209"/>
      <c r="F48" s="65" t="s">
        <v>87</v>
      </c>
      <c r="G48" s="89">
        <v>7.0000000000000007E-2</v>
      </c>
      <c r="H48" s="89">
        <v>0.02</v>
      </c>
      <c r="I48" s="93">
        <v>0</v>
      </c>
      <c r="J48" s="93">
        <v>0</v>
      </c>
      <c r="K48" s="67">
        <f t="shared" si="2"/>
        <v>0.02</v>
      </c>
      <c r="L48" s="89">
        <v>0</v>
      </c>
      <c r="M48" s="69">
        <f t="shared" si="3"/>
        <v>0.2857142857142857</v>
      </c>
      <c r="N48" s="227"/>
      <c r="O48" s="209"/>
      <c r="P48" s="209"/>
      <c r="Q48" s="210"/>
      <c r="R48" s="211"/>
      <c r="S48" s="211"/>
      <c r="T48" s="211"/>
      <c r="U48" s="211"/>
      <c r="V48" s="225"/>
    </row>
    <row r="49" spans="1:22" ht="178.5" customHeight="1" x14ac:dyDescent="0.25">
      <c r="A49" s="52" t="s">
        <v>71</v>
      </c>
      <c r="B49" s="53">
        <v>0</v>
      </c>
      <c r="C49" s="54" t="s">
        <v>148</v>
      </c>
      <c r="D49" s="64" t="s">
        <v>149</v>
      </c>
      <c r="E49" s="65" t="s">
        <v>76</v>
      </c>
      <c r="F49" s="65" t="s">
        <v>93</v>
      </c>
      <c r="G49" s="93">
        <v>87218.5</v>
      </c>
      <c r="H49" s="93">
        <v>78695.69</v>
      </c>
      <c r="I49" s="93">
        <v>0</v>
      </c>
      <c r="J49" s="93">
        <v>0</v>
      </c>
      <c r="K49" s="67">
        <f t="shared" si="2"/>
        <v>78695.69</v>
      </c>
      <c r="L49" s="89">
        <v>0</v>
      </c>
      <c r="M49" s="69">
        <f t="shared" si="3"/>
        <v>0.90228208464947235</v>
      </c>
      <c r="N49" s="64" t="s">
        <v>150</v>
      </c>
      <c r="O49" s="65" t="s">
        <v>151</v>
      </c>
      <c r="P49" s="65">
        <v>774</v>
      </c>
      <c r="Q49" s="30">
        <v>756</v>
      </c>
      <c r="R49" s="70" t="s">
        <v>40</v>
      </c>
      <c r="S49" s="70" t="s">
        <v>40</v>
      </c>
      <c r="T49" s="71">
        <f t="shared" si="4"/>
        <v>0.97674418604651159</v>
      </c>
      <c r="U49" s="70" t="s">
        <v>40</v>
      </c>
      <c r="V49" s="34" t="s">
        <v>152</v>
      </c>
    </row>
    <row r="50" spans="1:22" s="72" customFormat="1" ht="78.75" x14ac:dyDescent="0.25">
      <c r="A50" s="52" t="s">
        <v>71</v>
      </c>
      <c r="B50" s="53">
        <v>0</v>
      </c>
      <c r="C50" s="54"/>
      <c r="D50" s="64" t="s">
        <v>153</v>
      </c>
      <c r="E50" s="65" t="s">
        <v>86</v>
      </c>
      <c r="F50" s="65" t="s">
        <v>154</v>
      </c>
      <c r="G50" s="78">
        <v>0</v>
      </c>
      <c r="H50" s="78">
        <v>6042.39</v>
      </c>
      <c r="I50" s="78">
        <v>0</v>
      </c>
      <c r="J50" s="78">
        <v>0</v>
      </c>
      <c r="K50" s="67">
        <f t="shared" si="2"/>
        <v>6042.39</v>
      </c>
      <c r="L50" s="89">
        <v>0</v>
      </c>
      <c r="M50" s="70"/>
      <c r="N50" s="64"/>
      <c r="O50" s="84"/>
      <c r="P50" s="84"/>
      <c r="Q50" s="85"/>
      <c r="R50" s="86"/>
      <c r="S50" s="86"/>
      <c r="T50" s="86"/>
      <c r="U50" s="86"/>
      <c r="V50" s="87"/>
    </row>
    <row r="51" spans="1:22" s="72" customFormat="1" ht="190.5" customHeight="1" x14ac:dyDescent="0.25">
      <c r="A51" s="52" t="s">
        <v>71</v>
      </c>
      <c r="B51" s="53">
        <v>0</v>
      </c>
      <c r="C51" s="54" t="s">
        <v>155</v>
      </c>
      <c r="D51" s="64" t="s">
        <v>156</v>
      </c>
      <c r="E51" s="65" t="s">
        <v>86</v>
      </c>
      <c r="F51" s="65" t="s">
        <v>87</v>
      </c>
      <c r="G51" s="89">
        <v>6898.5</v>
      </c>
      <c r="H51" s="89">
        <v>2642.75</v>
      </c>
      <c r="I51" s="89">
        <v>73.430000000000007</v>
      </c>
      <c r="J51" s="89">
        <v>15.04</v>
      </c>
      <c r="K51" s="67">
        <f t="shared" si="2"/>
        <v>2584.36</v>
      </c>
      <c r="L51" s="79">
        <v>27.98</v>
      </c>
      <c r="M51" s="69">
        <f t="shared" si="3"/>
        <v>0.37615202342762993</v>
      </c>
      <c r="N51" s="64" t="s">
        <v>157</v>
      </c>
      <c r="O51" s="65" t="s">
        <v>83</v>
      </c>
      <c r="P51" s="65">
        <v>52</v>
      </c>
      <c r="Q51" s="34">
        <v>87</v>
      </c>
      <c r="R51" s="70" t="s">
        <v>40</v>
      </c>
      <c r="S51" s="70" t="s">
        <v>40</v>
      </c>
      <c r="T51" s="71">
        <f t="shared" si="4"/>
        <v>1</v>
      </c>
      <c r="U51" s="70" t="s">
        <v>40</v>
      </c>
      <c r="V51" s="34" t="s">
        <v>41</v>
      </c>
    </row>
    <row r="52" spans="1:22" s="72" customFormat="1" ht="55.5" customHeight="1" x14ac:dyDescent="0.25">
      <c r="A52" s="52" t="s">
        <v>71</v>
      </c>
      <c r="B52" s="53">
        <v>0</v>
      </c>
      <c r="C52" s="54" t="s">
        <v>158</v>
      </c>
      <c r="D52" s="227" t="s">
        <v>159</v>
      </c>
      <c r="E52" s="209" t="s">
        <v>86</v>
      </c>
      <c r="F52" s="65" t="s">
        <v>93</v>
      </c>
      <c r="G52" s="89">
        <v>17342.93</v>
      </c>
      <c r="H52" s="89">
        <v>3338.3</v>
      </c>
      <c r="I52" s="89">
        <v>1042.93</v>
      </c>
      <c r="J52" s="89">
        <v>3758.04</v>
      </c>
      <c r="K52" s="67">
        <f t="shared" si="2"/>
        <v>6053.41</v>
      </c>
      <c r="L52" s="78">
        <v>0</v>
      </c>
      <c r="M52" s="69">
        <f t="shared" si="3"/>
        <v>0.34904194389298693</v>
      </c>
      <c r="N52" s="227" t="s">
        <v>160</v>
      </c>
      <c r="O52" s="209" t="s">
        <v>113</v>
      </c>
      <c r="P52" s="209">
        <v>0</v>
      </c>
      <c r="Q52" s="210" t="s">
        <v>161</v>
      </c>
      <c r="R52" s="211" t="s">
        <v>40</v>
      </c>
      <c r="S52" s="211" t="s">
        <v>40</v>
      </c>
      <c r="T52" s="211" t="s">
        <v>144</v>
      </c>
      <c r="U52" s="211" t="s">
        <v>40</v>
      </c>
      <c r="V52" s="210" t="s">
        <v>145</v>
      </c>
    </row>
    <row r="53" spans="1:22" s="72" customFormat="1" ht="101.25" customHeight="1" x14ac:dyDescent="0.25">
      <c r="A53" s="52" t="s">
        <v>71</v>
      </c>
      <c r="B53" s="53" t="s">
        <v>130</v>
      </c>
      <c r="C53" s="54" t="s">
        <v>158</v>
      </c>
      <c r="D53" s="227"/>
      <c r="E53" s="209"/>
      <c r="F53" s="65" t="s">
        <v>87</v>
      </c>
      <c r="G53" s="89">
        <v>64.83</v>
      </c>
      <c r="H53" s="89">
        <v>61.34</v>
      </c>
      <c r="I53" s="89">
        <v>10.199999999999999</v>
      </c>
      <c r="J53" s="89">
        <v>0</v>
      </c>
      <c r="K53" s="67">
        <f t="shared" si="2"/>
        <v>51.14</v>
      </c>
      <c r="L53" s="78">
        <v>0</v>
      </c>
      <c r="M53" s="69">
        <f t="shared" si="3"/>
        <v>0.7888323307110906</v>
      </c>
      <c r="N53" s="227"/>
      <c r="O53" s="209"/>
      <c r="P53" s="209"/>
      <c r="Q53" s="210"/>
      <c r="R53" s="211"/>
      <c r="S53" s="211"/>
      <c r="T53" s="211"/>
      <c r="U53" s="211"/>
      <c r="V53" s="210"/>
    </row>
    <row r="54" spans="1:22" ht="56.25" customHeight="1" x14ac:dyDescent="0.25">
      <c r="A54" s="75" t="s">
        <v>71</v>
      </c>
      <c r="B54" s="53">
        <v>0</v>
      </c>
      <c r="C54" s="54" t="s">
        <v>162</v>
      </c>
      <c r="D54" s="227" t="s">
        <v>163</v>
      </c>
      <c r="E54" s="65" t="s">
        <v>76</v>
      </c>
      <c r="F54" s="65" t="s">
        <v>93</v>
      </c>
      <c r="G54" s="89">
        <v>0</v>
      </c>
      <c r="H54" s="89">
        <v>0</v>
      </c>
      <c r="I54" s="89">
        <v>0</v>
      </c>
      <c r="J54" s="89">
        <v>0</v>
      </c>
      <c r="K54" s="67">
        <f t="shared" si="2"/>
        <v>0</v>
      </c>
      <c r="L54" s="78">
        <v>0</v>
      </c>
      <c r="M54" s="69" t="e">
        <f t="shared" si="3"/>
        <v>#DIV/0!</v>
      </c>
      <c r="N54" s="227" t="s">
        <v>164</v>
      </c>
      <c r="O54" s="209" t="s">
        <v>165</v>
      </c>
      <c r="P54" s="209">
        <v>0</v>
      </c>
      <c r="Q54" s="210" t="s">
        <v>161</v>
      </c>
      <c r="R54" s="211" t="s">
        <v>40</v>
      </c>
      <c r="S54" s="211" t="s">
        <v>40</v>
      </c>
      <c r="T54" s="211" t="s">
        <v>40</v>
      </c>
      <c r="U54" s="211" t="s">
        <v>144</v>
      </c>
      <c r="V54" s="210" t="s">
        <v>145</v>
      </c>
    </row>
    <row r="55" spans="1:22" ht="165.75" customHeight="1" x14ac:dyDescent="0.25">
      <c r="A55" s="75" t="s">
        <v>71</v>
      </c>
      <c r="B55" s="53">
        <v>0</v>
      </c>
      <c r="C55" s="54" t="s">
        <v>162</v>
      </c>
      <c r="D55" s="227"/>
      <c r="E55" s="65" t="s">
        <v>76</v>
      </c>
      <c r="F55" s="65" t="s">
        <v>87</v>
      </c>
      <c r="G55" s="89">
        <v>0</v>
      </c>
      <c r="H55" s="89">
        <v>0</v>
      </c>
      <c r="I55" s="89">
        <v>0</v>
      </c>
      <c r="J55" s="89">
        <v>0</v>
      </c>
      <c r="K55" s="67">
        <f t="shared" si="2"/>
        <v>0</v>
      </c>
      <c r="L55" s="78">
        <v>0</v>
      </c>
      <c r="M55" s="69" t="e">
        <f t="shared" si="3"/>
        <v>#DIV/0!</v>
      </c>
      <c r="N55" s="227"/>
      <c r="O55" s="209"/>
      <c r="P55" s="209"/>
      <c r="Q55" s="210"/>
      <c r="R55" s="211"/>
      <c r="S55" s="211"/>
      <c r="T55" s="211"/>
      <c r="U55" s="211"/>
      <c r="V55" s="210"/>
    </row>
    <row r="56" spans="1:22" s="72" customFormat="1" ht="66.75" customHeight="1" x14ac:dyDescent="0.25">
      <c r="A56" s="52" t="s">
        <v>71</v>
      </c>
      <c r="B56" s="53">
        <v>0</v>
      </c>
      <c r="C56" s="54" t="s">
        <v>166</v>
      </c>
      <c r="D56" s="64" t="s">
        <v>167</v>
      </c>
      <c r="E56" s="209" t="s">
        <v>86</v>
      </c>
      <c r="F56" s="209" t="s">
        <v>87</v>
      </c>
      <c r="G56" s="200">
        <v>808.11</v>
      </c>
      <c r="H56" s="200">
        <v>724.34</v>
      </c>
      <c r="I56" s="232">
        <v>54.11</v>
      </c>
      <c r="J56" s="232">
        <v>0</v>
      </c>
      <c r="K56" s="238">
        <f t="shared" si="2"/>
        <v>670.23</v>
      </c>
      <c r="L56" s="200">
        <v>0</v>
      </c>
      <c r="M56" s="241">
        <f t="shared" si="3"/>
        <v>0.82937966365965032</v>
      </c>
      <c r="N56" s="205" t="s">
        <v>168</v>
      </c>
      <c r="O56" s="198" t="s">
        <v>83</v>
      </c>
      <c r="P56" s="198">
        <v>417</v>
      </c>
      <c r="Q56" s="224">
        <v>417</v>
      </c>
      <c r="R56" s="212" t="s">
        <v>40</v>
      </c>
      <c r="S56" s="211" t="s">
        <v>40</v>
      </c>
      <c r="T56" s="230">
        <f t="shared" si="4"/>
        <v>1</v>
      </c>
      <c r="U56" s="212" t="s">
        <v>40</v>
      </c>
      <c r="V56" s="210" t="s">
        <v>41</v>
      </c>
    </row>
    <row r="57" spans="1:22" s="72" customFormat="1" ht="66.75" customHeight="1" x14ac:dyDescent="0.25">
      <c r="A57" s="52"/>
      <c r="B57" s="53"/>
      <c r="C57" s="54"/>
      <c r="D57" s="64" t="s">
        <v>169</v>
      </c>
      <c r="E57" s="209"/>
      <c r="F57" s="209"/>
      <c r="G57" s="236"/>
      <c r="H57" s="236"/>
      <c r="I57" s="237"/>
      <c r="J57" s="237"/>
      <c r="K57" s="239"/>
      <c r="L57" s="236"/>
      <c r="M57" s="242"/>
      <c r="N57" s="207"/>
      <c r="O57" s="199"/>
      <c r="P57" s="199"/>
      <c r="Q57" s="225"/>
      <c r="R57" s="214"/>
      <c r="S57" s="211"/>
      <c r="T57" s="230"/>
      <c r="U57" s="214"/>
      <c r="V57" s="210"/>
    </row>
    <row r="58" spans="1:22" ht="112.5" customHeight="1" x14ac:dyDescent="0.25">
      <c r="A58" s="52"/>
      <c r="B58" s="53"/>
      <c r="C58" s="54"/>
      <c r="D58" s="64" t="s">
        <v>170</v>
      </c>
      <c r="E58" s="209"/>
      <c r="F58" s="209"/>
      <c r="G58" s="201"/>
      <c r="H58" s="201"/>
      <c r="I58" s="233"/>
      <c r="J58" s="233"/>
      <c r="K58" s="240"/>
      <c r="L58" s="201"/>
      <c r="M58" s="243"/>
      <c r="N58" s="64" t="s">
        <v>171</v>
      </c>
      <c r="O58" s="65" t="s">
        <v>83</v>
      </c>
      <c r="P58" s="65">
        <v>0</v>
      </c>
      <c r="Q58" s="30">
        <v>0</v>
      </c>
      <c r="R58" s="70" t="s">
        <v>40</v>
      </c>
      <c r="S58" s="70" t="s">
        <v>40</v>
      </c>
      <c r="T58" s="71" t="s">
        <v>144</v>
      </c>
      <c r="U58" s="70" t="s">
        <v>40</v>
      </c>
      <c r="V58" s="34" t="s">
        <v>145</v>
      </c>
    </row>
    <row r="59" spans="1:22" ht="51" customHeight="1" x14ac:dyDescent="0.25">
      <c r="A59" s="52" t="s">
        <v>71</v>
      </c>
      <c r="B59" s="53">
        <v>0</v>
      </c>
      <c r="C59" s="54" t="s">
        <v>172</v>
      </c>
      <c r="D59" s="64" t="s">
        <v>173</v>
      </c>
      <c r="E59" s="209" t="s">
        <v>76</v>
      </c>
      <c r="F59" s="209" t="s">
        <v>87</v>
      </c>
      <c r="G59" s="231">
        <v>0</v>
      </c>
      <c r="H59" s="232">
        <v>0</v>
      </c>
      <c r="I59" s="232">
        <v>0</v>
      </c>
      <c r="J59" s="232">
        <v>0</v>
      </c>
      <c r="K59" s="234">
        <f t="shared" si="2"/>
        <v>0</v>
      </c>
      <c r="L59" s="235">
        <v>0</v>
      </c>
      <c r="M59" s="211" t="e">
        <f t="shared" si="3"/>
        <v>#DIV/0!</v>
      </c>
      <c r="N59" s="227" t="s">
        <v>174</v>
      </c>
      <c r="O59" s="209" t="s">
        <v>175</v>
      </c>
      <c r="P59" s="209">
        <v>0</v>
      </c>
      <c r="Q59" s="210" t="s">
        <v>161</v>
      </c>
      <c r="R59" s="211" t="s">
        <v>40</v>
      </c>
      <c r="S59" s="211" t="s">
        <v>40</v>
      </c>
      <c r="T59" s="230" t="s">
        <v>144</v>
      </c>
      <c r="U59" s="211" t="s">
        <v>40</v>
      </c>
      <c r="V59" s="210" t="s">
        <v>145</v>
      </c>
    </row>
    <row r="60" spans="1:22" ht="105.75" customHeight="1" x14ac:dyDescent="0.25">
      <c r="A60" s="52" t="s">
        <v>71</v>
      </c>
      <c r="B60" s="53">
        <v>0</v>
      </c>
      <c r="C60" s="54" t="s">
        <v>176</v>
      </c>
      <c r="D60" s="64" t="s">
        <v>177</v>
      </c>
      <c r="E60" s="209"/>
      <c r="F60" s="209"/>
      <c r="G60" s="231"/>
      <c r="H60" s="233"/>
      <c r="I60" s="233"/>
      <c r="J60" s="233"/>
      <c r="K60" s="234"/>
      <c r="L60" s="235"/>
      <c r="M60" s="211"/>
      <c r="N60" s="227"/>
      <c r="O60" s="209"/>
      <c r="P60" s="209"/>
      <c r="Q60" s="210"/>
      <c r="R60" s="211"/>
      <c r="S60" s="211"/>
      <c r="T60" s="230"/>
      <c r="U60" s="211"/>
      <c r="V60" s="210"/>
    </row>
    <row r="61" spans="1:22" ht="73.5" customHeight="1" x14ac:dyDescent="0.25">
      <c r="A61" s="228" t="s">
        <v>71</v>
      </c>
      <c r="B61" s="194" t="s">
        <v>130</v>
      </c>
      <c r="C61" s="196" t="s">
        <v>178</v>
      </c>
      <c r="D61" s="205" t="s">
        <v>179</v>
      </c>
      <c r="E61" s="198" t="s">
        <v>76</v>
      </c>
      <c r="F61" s="65" t="s">
        <v>93</v>
      </c>
      <c r="G61" s="93">
        <v>20043.060000000001</v>
      </c>
      <c r="H61" s="97">
        <v>20043.060000000001</v>
      </c>
      <c r="I61" s="97">
        <v>0</v>
      </c>
      <c r="J61" s="97">
        <v>0</v>
      </c>
      <c r="K61" s="67">
        <f t="shared" si="2"/>
        <v>20043.060000000001</v>
      </c>
      <c r="L61" s="78">
        <v>0</v>
      </c>
      <c r="M61" s="71">
        <f t="shared" si="3"/>
        <v>1</v>
      </c>
      <c r="N61" s="205" t="s">
        <v>180</v>
      </c>
      <c r="O61" s="198" t="s">
        <v>181</v>
      </c>
      <c r="P61" s="198">
        <v>16</v>
      </c>
      <c r="Q61" s="224">
        <v>16</v>
      </c>
      <c r="R61" s="212" t="s">
        <v>144</v>
      </c>
      <c r="S61" s="212" t="s">
        <v>144</v>
      </c>
      <c r="T61" s="222" t="s">
        <v>144</v>
      </c>
      <c r="U61" s="212" t="s">
        <v>144</v>
      </c>
      <c r="V61" s="224" t="s">
        <v>145</v>
      </c>
    </row>
    <row r="62" spans="1:22" ht="80.25" customHeight="1" x14ac:dyDescent="0.25">
      <c r="A62" s="229"/>
      <c r="B62" s="195"/>
      <c r="C62" s="197"/>
      <c r="D62" s="207"/>
      <c r="E62" s="199"/>
      <c r="F62" s="65" t="s">
        <v>87</v>
      </c>
      <c r="G62" s="93">
        <v>202.45</v>
      </c>
      <c r="H62" s="97">
        <v>202.45</v>
      </c>
      <c r="I62" s="97">
        <v>0</v>
      </c>
      <c r="J62" s="97">
        <v>0</v>
      </c>
      <c r="K62" s="67">
        <f t="shared" si="2"/>
        <v>202.45</v>
      </c>
      <c r="L62" s="78">
        <v>0</v>
      </c>
      <c r="M62" s="71">
        <f t="shared" si="3"/>
        <v>1</v>
      </c>
      <c r="N62" s="207"/>
      <c r="O62" s="199"/>
      <c r="P62" s="199"/>
      <c r="Q62" s="225"/>
      <c r="R62" s="213"/>
      <c r="S62" s="214"/>
      <c r="T62" s="223"/>
      <c r="U62" s="214"/>
      <c r="V62" s="225"/>
    </row>
    <row r="63" spans="1:22" ht="409.5" customHeight="1" x14ac:dyDescent="0.25">
      <c r="A63" s="26"/>
      <c r="B63" s="76"/>
      <c r="C63" s="77"/>
      <c r="D63" s="226" t="s">
        <v>182</v>
      </c>
      <c r="E63" s="226"/>
      <c r="F63" s="226"/>
      <c r="G63" s="226"/>
      <c r="H63" s="226"/>
      <c r="I63" s="226"/>
      <c r="J63" s="226"/>
      <c r="K63" s="226"/>
      <c r="L63" s="226"/>
      <c r="M63" s="226"/>
      <c r="N63" s="28" t="s">
        <v>183</v>
      </c>
      <c r="O63" s="27" t="s">
        <v>39</v>
      </c>
      <c r="P63" s="27">
        <v>80</v>
      </c>
      <c r="Q63" s="30">
        <v>98.7</v>
      </c>
      <c r="R63" s="31">
        <f t="shared" si="5"/>
        <v>1</v>
      </c>
      <c r="S63" s="33" t="s">
        <v>40</v>
      </c>
      <c r="T63" s="33" t="s">
        <v>40</v>
      </c>
      <c r="U63" s="33" t="s">
        <v>40</v>
      </c>
      <c r="V63" s="34" t="s">
        <v>41</v>
      </c>
    </row>
    <row r="64" spans="1:22" ht="36" customHeight="1" x14ac:dyDescent="0.25">
      <c r="A64" s="48" t="s">
        <v>71</v>
      </c>
      <c r="B64" s="49">
        <v>0</v>
      </c>
      <c r="C64" s="50" t="s">
        <v>184</v>
      </c>
      <c r="D64" s="204" t="s">
        <v>185</v>
      </c>
      <c r="E64" s="204"/>
      <c r="F64" s="204"/>
      <c r="G64" s="204"/>
      <c r="H64" s="204"/>
      <c r="I64" s="204"/>
      <c r="J64" s="204"/>
      <c r="K64" s="204"/>
      <c r="L64" s="204"/>
      <c r="M64" s="204"/>
      <c r="N64" s="204"/>
      <c r="O64" s="204"/>
      <c r="P64" s="204"/>
      <c r="Q64" s="204"/>
      <c r="R64" s="204"/>
      <c r="S64" s="204"/>
      <c r="T64" s="204"/>
      <c r="U64" s="204"/>
      <c r="V64" s="204"/>
    </row>
    <row r="65" spans="1:22" ht="191.25" customHeight="1" x14ac:dyDescent="0.25">
      <c r="A65" s="52" t="s">
        <v>71</v>
      </c>
      <c r="B65" s="53">
        <v>0</v>
      </c>
      <c r="C65" s="54" t="s">
        <v>186</v>
      </c>
      <c r="D65" s="55" t="s">
        <v>187</v>
      </c>
      <c r="E65" s="56" t="s">
        <v>76</v>
      </c>
      <c r="F65" s="56" t="s">
        <v>87</v>
      </c>
      <c r="G65" s="98">
        <v>0</v>
      </c>
      <c r="H65" s="98">
        <v>0</v>
      </c>
      <c r="I65" s="98">
        <v>0</v>
      </c>
      <c r="J65" s="98">
        <v>0</v>
      </c>
      <c r="K65" s="58">
        <f t="shared" si="2"/>
        <v>0</v>
      </c>
      <c r="L65" s="99">
        <v>0</v>
      </c>
      <c r="M65" s="60" t="e">
        <f t="shared" si="3"/>
        <v>#DIV/0!</v>
      </c>
      <c r="N65" s="55" t="s">
        <v>188</v>
      </c>
      <c r="O65" s="56" t="s">
        <v>189</v>
      </c>
      <c r="P65" s="56">
        <v>54</v>
      </c>
      <c r="Q65" s="61">
        <v>3</v>
      </c>
      <c r="R65" s="62" t="s">
        <v>40</v>
      </c>
      <c r="S65" s="62" t="s">
        <v>40</v>
      </c>
      <c r="T65" s="63">
        <f t="shared" si="4"/>
        <v>5.5555555555555552E-2</v>
      </c>
      <c r="U65" s="62" t="s">
        <v>40</v>
      </c>
      <c r="V65" s="34" t="s">
        <v>190</v>
      </c>
    </row>
    <row r="66" spans="1:22" ht="157.5" customHeight="1" x14ac:dyDescent="0.25">
      <c r="A66" s="52" t="s">
        <v>71</v>
      </c>
      <c r="B66" s="53">
        <v>0</v>
      </c>
      <c r="C66" s="54" t="s">
        <v>191</v>
      </c>
      <c r="D66" s="64" t="s">
        <v>192</v>
      </c>
      <c r="E66" s="65" t="s">
        <v>76</v>
      </c>
      <c r="F66" s="65" t="s">
        <v>87</v>
      </c>
      <c r="G66" s="44">
        <v>0</v>
      </c>
      <c r="H66" s="44">
        <v>0</v>
      </c>
      <c r="I66" s="44">
        <v>0</v>
      </c>
      <c r="J66" s="44">
        <v>0</v>
      </c>
      <c r="K66" s="67">
        <f t="shared" si="2"/>
        <v>0</v>
      </c>
      <c r="L66" s="78">
        <v>0</v>
      </c>
      <c r="M66" s="69" t="e">
        <f t="shared" si="3"/>
        <v>#DIV/0!</v>
      </c>
      <c r="N66" s="64" t="s">
        <v>193</v>
      </c>
      <c r="O66" s="65" t="s">
        <v>194</v>
      </c>
      <c r="P66" s="65">
        <v>333</v>
      </c>
      <c r="Q66" s="30">
        <v>282</v>
      </c>
      <c r="R66" s="70" t="s">
        <v>40</v>
      </c>
      <c r="S66" s="70" t="s">
        <v>40</v>
      </c>
      <c r="T66" s="71">
        <f t="shared" si="4"/>
        <v>0.84684684684684686</v>
      </c>
      <c r="U66" s="70" t="s">
        <v>40</v>
      </c>
      <c r="V66" s="43" t="s">
        <v>195</v>
      </c>
    </row>
    <row r="67" spans="1:22" ht="197.25" customHeight="1" x14ac:dyDescent="0.25">
      <c r="A67" s="26"/>
      <c r="B67" s="76"/>
      <c r="C67" s="77"/>
      <c r="D67" s="226" t="s">
        <v>196</v>
      </c>
      <c r="E67" s="226"/>
      <c r="F67" s="226"/>
      <c r="G67" s="226"/>
      <c r="H67" s="226"/>
      <c r="I67" s="226"/>
      <c r="J67" s="226"/>
      <c r="K67" s="226"/>
      <c r="L67" s="226"/>
      <c r="M67" s="226"/>
      <c r="N67" s="28" t="s">
        <v>197</v>
      </c>
      <c r="O67" s="27" t="s">
        <v>39</v>
      </c>
      <c r="P67" s="27">
        <v>100</v>
      </c>
      <c r="Q67" s="100">
        <v>332</v>
      </c>
      <c r="R67" s="31">
        <f t="shared" si="5"/>
        <v>1</v>
      </c>
      <c r="S67" s="33" t="s">
        <v>40</v>
      </c>
      <c r="T67" s="33" t="s">
        <v>40</v>
      </c>
      <c r="U67" s="33" t="s">
        <v>40</v>
      </c>
      <c r="V67" s="34" t="s">
        <v>41</v>
      </c>
    </row>
    <row r="68" spans="1:22" ht="42.75" customHeight="1" x14ac:dyDescent="0.25">
      <c r="A68" s="48" t="s">
        <v>71</v>
      </c>
      <c r="B68" s="49">
        <v>0</v>
      </c>
      <c r="C68" s="50" t="s">
        <v>198</v>
      </c>
      <c r="D68" s="204" t="s">
        <v>199</v>
      </c>
      <c r="E68" s="204"/>
      <c r="F68" s="204"/>
      <c r="G68" s="204"/>
      <c r="H68" s="204"/>
      <c r="I68" s="204"/>
      <c r="J68" s="204"/>
      <c r="K68" s="204"/>
      <c r="L68" s="204"/>
      <c r="M68" s="204"/>
      <c r="N68" s="204"/>
      <c r="O68" s="204"/>
      <c r="P68" s="204"/>
      <c r="Q68" s="204"/>
      <c r="R68" s="204"/>
      <c r="S68" s="204"/>
      <c r="T68" s="204"/>
      <c r="U68" s="204"/>
      <c r="V68" s="204"/>
    </row>
    <row r="69" spans="1:22" s="72" customFormat="1" ht="47.25" x14ac:dyDescent="0.25">
      <c r="A69" s="52" t="s">
        <v>71</v>
      </c>
      <c r="B69" s="53">
        <v>0</v>
      </c>
      <c r="C69" s="54" t="s">
        <v>200</v>
      </c>
      <c r="D69" s="227" t="s">
        <v>201</v>
      </c>
      <c r="E69" s="209" t="s">
        <v>86</v>
      </c>
      <c r="F69" s="65" t="s">
        <v>87</v>
      </c>
      <c r="G69" s="89">
        <v>51033.8</v>
      </c>
      <c r="H69" s="89">
        <v>50204.05</v>
      </c>
      <c r="I69" s="89">
        <v>286.85000000000002</v>
      </c>
      <c r="J69" s="89">
        <v>229.01</v>
      </c>
      <c r="K69" s="67">
        <f t="shared" si="2"/>
        <v>50146.210000000006</v>
      </c>
      <c r="L69" s="79">
        <v>33.299999999999997</v>
      </c>
      <c r="M69" s="69">
        <f t="shared" si="3"/>
        <v>0.98324937990804029</v>
      </c>
      <c r="N69" s="227" t="s">
        <v>202</v>
      </c>
      <c r="O69" s="209" t="s">
        <v>39</v>
      </c>
      <c r="P69" s="209">
        <v>100</v>
      </c>
      <c r="Q69" s="210">
        <v>89</v>
      </c>
      <c r="R69" s="211" t="s">
        <v>40</v>
      </c>
      <c r="S69" s="211" t="s">
        <v>40</v>
      </c>
      <c r="T69" s="211" t="s">
        <v>144</v>
      </c>
      <c r="U69" s="211" t="s">
        <v>40</v>
      </c>
      <c r="V69" s="210" t="s">
        <v>145</v>
      </c>
    </row>
    <row r="70" spans="1:22" ht="31.5" x14ac:dyDescent="0.25">
      <c r="A70" s="52" t="s">
        <v>71</v>
      </c>
      <c r="B70" s="53">
        <v>0</v>
      </c>
      <c r="C70" s="54" t="s">
        <v>203</v>
      </c>
      <c r="D70" s="227"/>
      <c r="E70" s="209"/>
      <c r="F70" s="65" t="s">
        <v>204</v>
      </c>
      <c r="G70" s="93">
        <v>11438</v>
      </c>
      <c r="H70" s="93">
        <v>11404.85</v>
      </c>
      <c r="I70" s="93">
        <v>0</v>
      </c>
      <c r="J70" s="93">
        <v>0</v>
      </c>
      <c r="K70" s="67">
        <f t="shared" si="2"/>
        <v>11404.85</v>
      </c>
      <c r="L70" s="89">
        <v>0</v>
      </c>
      <c r="M70" s="69">
        <f t="shared" si="3"/>
        <v>0.99710176604301459</v>
      </c>
      <c r="N70" s="227"/>
      <c r="O70" s="209"/>
      <c r="P70" s="209"/>
      <c r="Q70" s="210"/>
      <c r="R70" s="211"/>
      <c r="S70" s="211"/>
      <c r="T70" s="211"/>
      <c r="U70" s="211"/>
      <c r="V70" s="210"/>
    </row>
    <row r="71" spans="1:22" ht="66.75" customHeight="1" x14ac:dyDescent="0.25">
      <c r="A71" s="52" t="s">
        <v>71</v>
      </c>
      <c r="B71" s="53">
        <v>0</v>
      </c>
      <c r="C71" s="54" t="s">
        <v>205</v>
      </c>
      <c r="D71" s="227"/>
      <c r="E71" s="209"/>
      <c r="F71" s="65" t="s">
        <v>87</v>
      </c>
      <c r="G71" s="93">
        <v>20373.53</v>
      </c>
      <c r="H71" s="89">
        <v>20302.91</v>
      </c>
      <c r="I71" s="93">
        <v>0</v>
      </c>
      <c r="J71" s="93">
        <v>0</v>
      </c>
      <c r="K71" s="67">
        <f t="shared" si="2"/>
        <v>20302.91</v>
      </c>
      <c r="L71" s="89">
        <v>0</v>
      </c>
      <c r="M71" s="69">
        <f t="shared" si="3"/>
        <v>0.99653373764880215</v>
      </c>
      <c r="N71" s="227"/>
      <c r="O71" s="209"/>
      <c r="P71" s="209"/>
      <c r="Q71" s="210"/>
      <c r="R71" s="211"/>
      <c r="S71" s="211"/>
      <c r="T71" s="211"/>
      <c r="U71" s="211"/>
      <c r="V71" s="210"/>
    </row>
    <row r="72" spans="1:22" ht="165" customHeight="1" x14ac:dyDescent="0.25">
      <c r="A72" s="52" t="s">
        <v>71</v>
      </c>
      <c r="B72" s="53">
        <v>0</v>
      </c>
      <c r="C72" s="54" t="s">
        <v>206</v>
      </c>
      <c r="D72" s="64" t="s">
        <v>207</v>
      </c>
      <c r="E72" s="65" t="s">
        <v>76</v>
      </c>
      <c r="F72" s="65" t="s">
        <v>87</v>
      </c>
      <c r="G72" s="93">
        <v>0</v>
      </c>
      <c r="H72" s="93">
        <v>0</v>
      </c>
      <c r="I72" s="93">
        <v>0</v>
      </c>
      <c r="J72" s="93">
        <v>0</v>
      </c>
      <c r="K72" s="67">
        <f t="shared" si="2"/>
        <v>0</v>
      </c>
      <c r="L72" s="89">
        <v>0</v>
      </c>
      <c r="M72" s="69" t="e">
        <f t="shared" si="3"/>
        <v>#DIV/0!</v>
      </c>
      <c r="N72" s="64" t="s">
        <v>208</v>
      </c>
      <c r="O72" s="65" t="s">
        <v>209</v>
      </c>
      <c r="P72" s="65">
        <v>0</v>
      </c>
      <c r="Q72" s="34" t="s">
        <v>161</v>
      </c>
      <c r="R72" s="70" t="s">
        <v>40</v>
      </c>
      <c r="S72" s="70" t="s">
        <v>40</v>
      </c>
      <c r="T72" s="70" t="s">
        <v>144</v>
      </c>
      <c r="U72" s="70" t="s">
        <v>40</v>
      </c>
      <c r="V72" s="34" t="s">
        <v>145</v>
      </c>
    </row>
    <row r="73" spans="1:22" ht="191.25" customHeight="1" x14ac:dyDescent="0.25">
      <c r="A73" s="52" t="s">
        <v>71</v>
      </c>
      <c r="B73" s="53">
        <v>0</v>
      </c>
      <c r="C73" s="54" t="s">
        <v>210</v>
      </c>
      <c r="D73" s="64" t="s">
        <v>211</v>
      </c>
      <c r="E73" s="65" t="s">
        <v>76</v>
      </c>
      <c r="F73" s="65" t="s">
        <v>87</v>
      </c>
      <c r="G73" s="93">
        <v>500</v>
      </c>
      <c r="H73" s="93">
        <v>490.9</v>
      </c>
      <c r="I73" s="93">
        <v>0</v>
      </c>
      <c r="J73" s="93">
        <v>0</v>
      </c>
      <c r="K73" s="67">
        <f t="shared" si="2"/>
        <v>490.9</v>
      </c>
      <c r="L73" s="89">
        <v>9.1</v>
      </c>
      <c r="M73" s="69">
        <f t="shared" si="3"/>
        <v>1</v>
      </c>
      <c r="N73" s="64" t="s">
        <v>212</v>
      </c>
      <c r="O73" s="65" t="s">
        <v>83</v>
      </c>
      <c r="P73" s="65">
        <v>0</v>
      </c>
      <c r="Q73" s="34" t="s">
        <v>161</v>
      </c>
      <c r="R73" s="70" t="s">
        <v>40</v>
      </c>
      <c r="S73" s="70" t="s">
        <v>40</v>
      </c>
      <c r="T73" s="70" t="s">
        <v>144</v>
      </c>
      <c r="U73" s="70" t="s">
        <v>40</v>
      </c>
      <c r="V73" s="34" t="s">
        <v>145</v>
      </c>
    </row>
    <row r="74" spans="1:22" ht="36" customHeight="1" x14ac:dyDescent="0.25">
      <c r="A74" s="49" t="s">
        <v>71</v>
      </c>
      <c r="B74" s="49">
        <v>0</v>
      </c>
      <c r="C74" s="50" t="s">
        <v>213</v>
      </c>
      <c r="D74" s="204" t="s">
        <v>214</v>
      </c>
      <c r="E74" s="204"/>
      <c r="F74" s="204"/>
      <c r="G74" s="204"/>
      <c r="H74" s="204"/>
      <c r="I74" s="204"/>
      <c r="J74" s="204"/>
      <c r="K74" s="204"/>
      <c r="L74" s="204"/>
      <c r="M74" s="204"/>
      <c r="N74" s="204"/>
      <c r="O74" s="204"/>
      <c r="P74" s="204"/>
      <c r="Q74" s="204"/>
      <c r="R74" s="204"/>
      <c r="S74" s="204"/>
      <c r="T74" s="204"/>
      <c r="U74" s="204"/>
      <c r="V74" s="204"/>
    </row>
    <row r="75" spans="1:22" s="72" customFormat="1" ht="45.75" customHeight="1" x14ac:dyDescent="0.25">
      <c r="A75" s="53" t="s">
        <v>71</v>
      </c>
      <c r="B75" s="53">
        <v>0</v>
      </c>
      <c r="C75" s="54" t="s">
        <v>215</v>
      </c>
      <c r="D75" s="205" t="s">
        <v>216</v>
      </c>
      <c r="E75" s="198" t="s">
        <v>86</v>
      </c>
      <c r="F75" s="65" t="s">
        <v>87</v>
      </c>
      <c r="G75" s="89">
        <v>69057.66</v>
      </c>
      <c r="H75" s="89">
        <v>67142.23</v>
      </c>
      <c r="I75" s="89">
        <v>2399.66</v>
      </c>
      <c r="J75" s="89">
        <v>0</v>
      </c>
      <c r="K75" s="67">
        <f t="shared" si="2"/>
        <v>64742.569999999992</v>
      </c>
      <c r="L75" s="78">
        <v>0</v>
      </c>
      <c r="M75" s="69">
        <f t="shared" si="3"/>
        <v>0.93751467976181047</v>
      </c>
      <c r="N75" s="205" t="s">
        <v>217</v>
      </c>
      <c r="O75" s="198" t="s">
        <v>209</v>
      </c>
      <c r="P75" s="209">
        <v>359</v>
      </c>
      <c r="Q75" s="210">
        <v>265</v>
      </c>
      <c r="R75" s="211" t="s">
        <v>40</v>
      </c>
      <c r="S75" s="211" t="s">
        <v>40</v>
      </c>
      <c r="T75" s="212">
        <f t="shared" si="4"/>
        <v>0.73816155988857934</v>
      </c>
      <c r="U75" s="212" t="s">
        <v>40</v>
      </c>
      <c r="V75" s="215" t="s">
        <v>218</v>
      </c>
    </row>
    <row r="76" spans="1:22" s="72" customFormat="1" ht="47.25" x14ac:dyDescent="0.25">
      <c r="A76" s="53" t="s">
        <v>71</v>
      </c>
      <c r="B76" s="53">
        <v>0</v>
      </c>
      <c r="C76" s="54" t="s">
        <v>219</v>
      </c>
      <c r="D76" s="206"/>
      <c r="E76" s="208"/>
      <c r="F76" s="65" t="s">
        <v>93</v>
      </c>
      <c r="G76" s="89">
        <v>170179.64</v>
      </c>
      <c r="H76" s="89">
        <v>167841.06</v>
      </c>
      <c r="I76" s="89">
        <v>3518.09</v>
      </c>
      <c r="J76" s="89">
        <v>0</v>
      </c>
      <c r="K76" s="67">
        <f t="shared" si="2"/>
        <v>164322.97</v>
      </c>
      <c r="L76" s="78">
        <v>0</v>
      </c>
      <c r="M76" s="69">
        <f t="shared" si="3"/>
        <v>0.96558536614603241</v>
      </c>
      <c r="N76" s="206"/>
      <c r="O76" s="208"/>
      <c r="P76" s="209"/>
      <c r="Q76" s="210"/>
      <c r="R76" s="211"/>
      <c r="S76" s="211"/>
      <c r="T76" s="213"/>
      <c r="U76" s="213"/>
      <c r="V76" s="216"/>
    </row>
    <row r="77" spans="1:22" s="72" customFormat="1" ht="45.75" customHeight="1" x14ac:dyDescent="0.25">
      <c r="A77" s="53" t="s">
        <v>71</v>
      </c>
      <c r="B77" s="53">
        <v>0</v>
      </c>
      <c r="C77" s="54" t="s">
        <v>220</v>
      </c>
      <c r="D77" s="206"/>
      <c r="E77" s="208"/>
      <c r="F77" s="65" t="s">
        <v>93</v>
      </c>
      <c r="G77" s="89">
        <v>5263.3</v>
      </c>
      <c r="H77" s="89">
        <v>5190.96</v>
      </c>
      <c r="I77" s="89">
        <v>108.81</v>
      </c>
      <c r="J77" s="89">
        <v>0</v>
      </c>
      <c r="K77" s="67">
        <f t="shared" si="2"/>
        <v>5082.1499999999996</v>
      </c>
      <c r="L77" s="89">
        <v>0</v>
      </c>
      <c r="M77" s="69">
        <f t="shared" si="3"/>
        <v>0.96558242927440951</v>
      </c>
      <c r="N77" s="207"/>
      <c r="O77" s="199"/>
      <c r="P77" s="209"/>
      <c r="Q77" s="210"/>
      <c r="R77" s="211"/>
      <c r="S77" s="211"/>
      <c r="T77" s="214"/>
      <c r="U77" s="213"/>
      <c r="V77" s="217"/>
    </row>
    <row r="78" spans="1:22" s="72" customFormat="1" ht="49.5" customHeight="1" x14ac:dyDescent="0.25">
      <c r="A78" s="194" t="s">
        <v>71</v>
      </c>
      <c r="B78" s="194">
        <v>0</v>
      </c>
      <c r="C78" s="196" t="s">
        <v>221</v>
      </c>
      <c r="D78" s="206"/>
      <c r="E78" s="208"/>
      <c r="F78" s="198" t="s">
        <v>87</v>
      </c>
      <c r="G78" s="200">
        <v>2192.13</v>
      </c>
      <c r="H78" s="200">
        <v>1234.22</v>
      </c>
      <c r="I78" s="200">
        <v>36.64</v>
      </c>
      <c r="J78" s="200">
        <v>0</v>
      </c>
      <c r="K78" s="202">
        <f t="shared" si="2"/>
        <v>1197.58</v>
      </c>
      <c r="L78" s="218">
        <v>0</v>
      </c>
      <c r="M78" s="220">
        <f t="shared" si="3"/>
        <v>0.54630884117274059</v>
      </c>
      <c r="N78" s="64" t="s">
        <v>222</v>
      </c>
      <c r="O78" s="65" t="s">
        <v>223</v>
      </c>
      <c r="P78" s="65">
        <v>2040.3</v>
      </c>
      <c r="Q78" s="34">
        <v>3293.5</v>
      </c>
      <c r="R78" s="70" t="s">
        <v>40</v>
      </c>
      <c r="S78" s="70" t="s">
        <v>40</v>
      </c>
      <c r="T78" s="96">
        <f t="shared" si="4"/>
        <v>1</v>
      </c>
      <c r="U78" s="70" t="s">
        <v>40</v>
      </c>
      <c r="V78" s="34" t="s">
        <v>41</v>
      </c>
    </row>
    <row r="79" spans="1:22" s="72" customFormat="1" ht="49.5" customHeight="1" x14ac:dyDescent="0.25">
      <c r="A79" s="195"/>
      <c r="B79" s="195"/>
      <c r="C79" s="197"/>
      <c r="D79" s="207"/>
      <c r="E79" s="199"/>
      <c r="F79" s="199"/>
      <c r="G79" s="201"/>
      <c r="H79" s="201"/>
      <c r="I79" s="201"/>
      <c r="J79" s="201"/>
      <c r="K79" s="203"/>
      <c r="L79" s="219"/>
      <c r="M79" s="221"/>
      <c r="N79" s="64" t="s">
        <v>224</v>
      </c>
      <c r="O79" s="65" t="s">
        <v>225</v>
      </c>
      <c r="P79" s="65">
        <v>101</v>
      </c>
      <c r="Q79" s="34">
        <v>265</v>
      </c>
      <c r="R79" s="70" t="s">
        <v>40</v>
      </c>
      <c r="S79" s="70" t="s">
        <v>40</v>
      </c>
      <c r="T79" s="96">
        <f t="shared" si="4"/>
        <v>1</v>
      </c>
      <c r="U79" s="70" t="s">
        <v>40</v>
      </c>
      <c r="V79" s="34" t="s">
        <v>41</v>
      </c>
    </row>
    <row r="80" spans="1:22" ht="20.25" customHeight="1" x14ac:dyDescent="0.25">
      <c r="A80" s="48"/>
      <c r="B80" s="183"/>
      <c r="C80" s="183"/>
      <c r="D80" s="183"/>
      <c r="E80" s="183"/>
      <c r="F80" s="51"/>
      <c r="G80" s="101"/>
      <c r="H80" s="101"/>
      <c r="I80" s="101"/>
      <c r="J80" s="101"/>
      <c r="K80" s="102"/>
      <c r="L80" s="102"/>
      <c r="M80" s="103"/>
      <c r="N80" s="104"/>
      <c r="O80" s="105"/>
      <c r="P80" s="105"/>
      <c r="Q80" s="105"/>
      <c r="R80" s="105"/>
      <c r="S80" s="105"/>
      <c r="T80" s="106"/>
      <c r="U80" s="105"/>
      <c r="V80" s="107"/>
    </row>
    <row r="81" spans="1:22" ht="24.75" customHeight="1" x14ac:dyDescent="0.25">
      <c r="A81" s="184" t="s">
        <v>226</v>
      </c>
      <c r="B81" s="185"/>
      <c r="C81" s="185"/>
      <c r="D81" s="185"/>
      <c r="E81" s="185"/>
      <c r="F81" s="186"/>
      <c r="G81" s="108">
        <f t="shared" ref="G81:L81" si="6">G82+G88</f>
        <v>516171.35</v>
      </c>
      <c r="H81" s="108">
        <f t="shared" si="6"/>
        <v>480269.80999999994</v>
      </c>
      <c r="I81" s="108">
        <f t="shared" si="6"/>
        <v>9190.1700000000019</v>
      </c>
      <c r="J81" s="108">
        <f t="shared" si="6"/>
        <v>4467.03</v>
      </c>
      <c r="K81" s="108">
        <f t="shared" si="6"/>
        <v>475546.67000000004</v>
      </c>
      <c r="L81" s="108">
        <f t="shared" si="6"/>
        <v>265.14</v>
      </c>
      <c r="M81" s="109">
        <f t="shared" si="3"/>
        <v>0.92176961777606836</v>
      </c>
      <c r="N81" s="187" t="s">
        <v>227</v>
      </c>
      <c r="O81" s="188"/>
      <c r="P81" s="188"/>
      <c r="Q81" s="189"/>
      <c r="R81" s="190">
        <f>SUM(R6,R7,R8,R9,S10:S12,S13:S19,S20:S21,R28:R29,S30,R31:R32,R63,R67)</f>
        <v>20.479760896475632</v>
      </c>
      <c r="S81" s="191"/>
      <c r="T81" s="190" t="s">
        <v>40</v>
      </c>
      <c r="U81" s="191"/>
      <c r="V81" s="110" t="s">
        <v>40</v>
      </c>
    </row>
    <row r="82" spans="1:22" ht="42" customHeight="1" x14ac:dyDescent="0.25">
      <c r="A82" s="135" t="s">
        <v>228</v>
      </c>
      <c r="B82" s="136"/>
      <c r="C82" s="136"/>
      <c r="D82" s="136"/>
      <c r="E82" s="136"/>
      <c r="F82" s="137"/>
      <c r="G82" s="111">
        <f t="shared" ref="G82:L82" si="7">SUM(G84:G87)</f>
        <v>516171.35</v>
      </c>
      <c r="H82" s="111">
        <f t="shared" si="7"/>
        <v>480269.80999999994</v>
      </c>
      <c r="I82" s="112">
        <f t="shared" si="7"/>
        <v>9190.1700000000019</v>
      </c>
      <c r="J82" s="112">
        <f t="shared" si="7"/>
        <v>4467.03</v>
      </c>
      <c r="K82" s="111">
        <f t="shared" si="7"/>
        <v>475546.67000000004</v>
      </c>
      <c r="L82" s="111">
        <f t="shared" si="7"/>
        <v>265.14</v>
      </c>
      <c r="M82" s="113" t="s">
        <v>40</v>
      </c>
      <c r="N82" s="187" t="s">
        <v>229</v>
      </c>
      <c r="O82" s="188"/>
      <c r="P82" s="188"/>
      <c r="Q82" s="189"/>
      <c r="R82" s="192">
        <v>23</v>
      </c>
      <c r="S82" s="193"/>
      <c r="T82" s="190" t="s">
        <v>40</v>
      </c>
      <c r="U82" s="191"/>
      <c r="V82" s="110" t="s">
        <v>40</v>
      </c>
    </row>
    <row r="83" spans="1:22" ht="23.25" customHeight="1" x14ac:dyDescent="0.25">
      <c r="A83" s="135" t="s">
        <v>230</v>
      </c>
      <c r="B83" s="136"/>
      <c r="C83" s="136"/>
      <c r="D83" s="136"/>
      <c r="E83" s="136"/>
      <c r="F83" s="137"/>
      <c r="G83" s="114"/>
      <c r="H83" s="114"/>
      <c r="I83" s="115"/>
      <c r="J83" s="115"/>
      <c r="K83" s="114"/>
      <c r="L83" s="114"/>
      <c r="M83" s="113" t="s">
        <v>40</v>
      </c>
      <c r="N83" s="161" t="s">
        <v>231</v>
      </c>
      <c r="O83" s="162"/>
      <c r="P83" s="162"/>
      <c r="Q83" s="163"/>
      <c r="R83" s="170">
        <f>R81/R82</f>
        <v>0.89042438680328839</v>
      </c>
      <c r="S83" s="171"/>
      <c r="T83" s="176" t="s">
        <v>40</v>
      </c>
      <c r="U83" s="177"/>
      <c r="V83" s="182" t="s">
        <v>40</v>
      </c>
    </row>
    <row r="84" spans="1:22" ht="29.25" customHeight="1" x14ac:dyDescent="0.25">
      <c r="A84" s="135" t="s">
        <v>232</v>
      </c>
      <c r="B84" s="136"/>
      <c r="C84" s="136"/>
      <c r="D84" s="136"/>
      <c r="E84" s="136"/>
      <c r="F84" s="137"/>
      <c r="G84" s="111">
        <f t="shared" ref="G84:L84" si="8">SUM(G25:G26,G34,G36:G44,G47:G48,G51,G53,G55:G60,G62,G65:G66,G69,G71,G72:G73,G75,G78)</f>
        <v>204001.82</v>
      </c>
      <c r="H84" s="111">
        <f t="shared" si="8"/>
        <v>193393.11999999997</v>
      </c>
      <c r="I84" s="112">
        <f t="shared" si="8"/>
        <v>4520.34</v>
      </c>
      <c r="J84" s="112">
        <f t="shared" si="8"/>
        <v>708.99</v>
      </c>
      <c r="K84" s="112">
        <f t="shared" si="8"/>
        <v>189581.77</v>
      </c>
      <c r="L84" s="112">
        <f t="shared" si="8"/>
        <v>265.14</v>
      </c>
      <c r="M84" s="113" t="s">
        <v>40</v>
      </c>
      <c r="N84" s="164"/>
      <c r="O84" s="165"/>
      <c r="P84" s="165"/>
      <c r="Q84" s="166"/>
      <c r="R84" s="172"/>
      <c r="S84" s="173"/>
      <c r="T84" s="178"/>
      <c r="U84" s="179"/>
      <c r="V84" s="182"/>
    </row>
    <row r="85" spans="1:22" ht="27.75" customHeight="1" x14ac:dyDescent="0.25">
      <c r="A85" s="135" t="s">
        <v>233</v>
      </c>
      <c r="B85" s="136"/>
      <c r="C85" s="136"/>
      <c r="D85" s="136"/>
      <c r="E85" s="136"/>
      <c r="F85" s="137"/>
      <c r="G85" s="116">
        <v>0</v>
      </c>
      <c r="H85" s="116">
        <v>0</v>
      </c>
      <c r="I85" s="117">
        <v>0</v>
      </c>
      <c r="J85" s="117">
        <v>0</v>
      </c>
      <c r="K85" s="116">
        <v>0</v>
      </c>
      <c r="L85" s="116">
        <v>0</v>
      </c>
      <c r="M85" s="113" t="s">
        <v>40</v>
      </c>
      <c r="N85" s="167"/>
      <c r="O85" s="168"/>
      <c r="P85" s="168"/>
      <c r="Q85" s="169"/>
      <c r="R85" s="174"/>
      <c r="S85" s="175"/>
      <c r="T85" s="180"/>
      <c r="U85" s="181"/>
      <c r="V85" s="182"/>
    </row>
    <row r="86" spans="1:22" ht="27" customHeight="1" x14ac:dyDescent="0.25">
      <c r="A86" s="135" t="s">
        <v>234</v>
      </c>
      <c r="B86" s="136"/>
      <c r="C86" s="136"/>
      <c r="D86" s="136"/>
      <c r="E86" s="136"/>
      <c r="F86" s="137"/>
      <c r="G86" s="111">
        <f t="shared" ref="G86:L86" si="9">SUM(G27,G45:G46,G52,G54,G61,G76:G77)</f>
        <v>213513.03</v>
      </c>
      <c r="H86" s="111">
        <f t="shared" si="9"/>
        <v>196776.15</v>
      </c>
      <c r="I86" s="112">
        <f t="shared" si="9"/>
        <v>4669.8300000000008</v>
      </c>
      <c r="J86" s="112">
        <f t="shared" si="9"/>
        <v>3758.04</v>
      </c>
      <c r="K86" s="112">
        <f t="shared" si="9"/>
        <v>195864.36</v>
      </c>
      <c r="L86" s="112">
        <f t="shared" si="9"/>
        <v>0</v>
      </c>
      <c r="M86" s="113" t="s">
        <v>40</v>
      </c>
      <c r="N86" s="143" t="s">
        <v>235</v>
      </c>
      <c r="O86" s="144"/>
      <c r="P86" s="144"/>
      <c r="Q86" s="145"/>
      <c r="R86" s="146" t="s">
        <v>40</v>
      </c>
      <c r="S86" s="147"/>
      <c r="T86" s="146">
        <f>SUM(T23:T27,T34,T36:T44,T49,T51,T56,T65:T66,T75:T79)</f>
        <v>15.656210422533885</v>
      </c>
      <c r="U86" s="147"/>
      <c r="V86" s="91" t="s">
        <v>40</v>
      </c>
    </row>
    <row r="87" spans="1:22" ht="41.25" customHeight="1" x14ac:dyDescent="0.25">
      <c r="A87" s="135" t="s">
        <v>236</v>
      </c>
      <c r="B87" s="136"/>
      <c r="C87" s="136"/>
      <c r="D87" s="136"/>
      <c r="E87" s="136"/>
      <c r="F87" s="137"/>
      <c r="G87" s="111">
        <f t="shared" ref="G87:L87" si="10">SUM(G49,G70)</f>
        <v>98656.5</v>
      </c>
      <c r="H87" s="111">
        <f t="shared" si="10"/>
        <v>90100.540000000008</v>
      </c>
      <c r="I87" s="112">
        <f t="shared" si="10"/>
        <v>0</v>
      </c>
      <c r="J87" s="112">
        <f t="shared" si="10"/>
        <v>0</v>
      </c>
      <c r="K87" s="111">
        <f t="shared" si="10"/>
        <v>90100.540000000008</v>
      </c>
      <c r="L87" s="111">
        <f t="shared" si="10"/>
        <v>0</v>
      </c>
      <c r="M87" s="113" t="s">
        <v>40</v>
      </c>
      <c r="N87" s="143" t="s">
        <v>237</v>
      </c>
      <c r="O87" s="144"/>
      <c r="P87" s="144"/>
      <c r="Q87" s="145"/>
      <c r="R87" s="146" t="s">
        <v>40</v>
      </c>
      <c r="S87" s="147"/>
      <c r="T87" s="148">
        <v>22</v>
      </c>
      <c r="U87" s="149"/>
      <c r="V87" s="91" t="s">
        <v>40</v>
      </c>
    </row>
    <row r="88" spans="1:22" ht="37.5" customHeight="1" x14ac:dyDescent="0.25">
      <c r="A88" s="135" t="s">
        <v>238</v>
      </c>
      <c r="B88" s="136"/>
      <c r="C88" s="136"/>
      <c r="D88" s="136"/>
      <c r="E88" s="136"/>
      <c r="F88" s="137"/>
      <c r="G88" s="116">
        <f>SUM(G23:G24)</f>
        <v>0</v>
      </c>
      <c r="H88" s="116">
        <f t="shared" ref="H88:L88" si="11">SUM(H23:H24)</f>
        <v>0</v>
      </c>
      <c r="I88" s="117">
        <f t="shared" si="11"/>
        <v>0</v>
      </c>
      <c r="J88" s="117">
        <f t="shared" si="11"/>
        <v>0</v>
      </c>
      <c r="K88" s="116">
        <f t="shared" si="11"/>
        <v>0</v>
      </c>
      <c r="L88" s="116">
        <f t="shared" si="11"/>
        <v>0</v>
      </c>
      <c r="M88" s="113" t="s">
        <v>40</v>
      </c>
      <c r="N88" s="150" t="s">
        <v>239</v>
      </c>
      <c r="O88" s="151"/>
      <c r="P88" s="151"/>
      <c r="Q88" s="152"/>
      <c r="R88" s="146" t="s">
        <v>40</v>
      </c>
      <c r="S88" s="147"/>
      <c r="T88" s="153">
        <f>T86/T87</f>
        <v>0.7116459282969948</v>
      </c>
      <c r="U88" s="154"/>
      <c r="V88" s="118" t="s">
        <v>40</v>
      </c>
    </row>
    <row r="89" spans="1:22" ht="36" customHeight="1" x14ac:dyDescent="0.25">
      <c r="A89" s="155"/>
      <c r="B89" s="156"/>
      <c r="C89" s="156"/>
      <c r="D89" s="156"/>
      <c r="E89" s="156"/>
      <c r="F89" s="157"/>
      <c r="G89" s="117"/>
      <c r="H89" s="117"/>
      <c r="I89" s="117"/>
      <c r="J89" s="117"/>
      <c r="K89" s="116"/>
      <c r="L89" s="116"/>
      <c r="M89" s="117"/>
      <c r="N89" s="138" t="s">
        <v>240</v>
      </c>
      <c r="O89" s="139"/>
      <c r="P89" s="139"/>
      <c r="Q89" s="140"/>
      <c r="R89" s="158">
        <f>0.5*R83+0.3*T88+0.2*M81</f>
        <v>0.84305989544595628</v>
      </c>
      <c r="S89" s="159"/>
      <c r="T89" s="159"/>
      <c r="U89" s="160"/>
      <c r="V89" s="119" t="s">
        <v>40</v>
      </c>
    </row>
    <row r="90" spans="1:22" ht="24" customHeight="1" x14ac:dyDescent="0.25">
      <c r="A90" s="135"/>
      <c r="B90" s="136"/>
      <c r="C90" s="136"/>
      <c r="D90" s="136"/>
      <c r="E90" s="136"/>
      <c r="F90" s="137"/>
      <c r="G90" s="120"/>
      <c r="H90" s="120"/>
      <c r="I90" s="120"/>
      <c r="J90" s="120"/>
      <c r="K90" s="116"/>
      <c r="L90" s="116"/>
      <c r="M90" s="117"/>
      <c r="N90" s="138" t="s">
        <v>241</v>
      </c>
      <c r="O90" s="139"/>
      <c r="P90" s="139"/>
      <c r="Q90" s="140"/>
      <c r="R90" s="141" t="str">
        <f>IF(R89&gt;=0.95,"Высокая эффективность",IF(AND(R89&lt;0.95,R89&gt;=0.8),"Средняя эффективность",IF(AND(R89&lt;0.8,R89&gt;=0.7),"Эффективность удовлетворительная",IF(R89&lt;0.7,"Эффективность неудовлетворительная",""))))</f>
        <v>Средняя эффективность</v>
      </c>
      <c r="S90" s="141"/>
      <c r="T90" s="141"/>
      <c r="U90" s="141"/>
      <c r="V90" s="119" t="s">
        <v>40</v>
      </c>
    </row>
    <row r="91" spans="1:22" x14ac:dyDescent="0.25">
      <c r="A91" s="121"/>
      <c r="B91" s="122"/>
      <c r="C91" s="122"/>
      <c r="D91" s="123"/>
      <c r="E91" s="124"/>
      <c r="F91" s="124"/>
      <c r="G91" s="125"/>
      <c r="H91" s="125"/>
      <c r="I91" s="125"/>
      <c r="J91" s="125"/>
      <c r="K91" s="125"/>
      <c r="L91" s="125"/>
      <c r="M91" s="125"/>
      <c r="N91" s="126"/>
      <c r="O91" s="127"/>
      <c r="P91" s="127"/>
      <c r="Q91" s="127"/>
      <c r="R91" s="127"/>
      <c r="S91" s="127"/>
      <c r="T91" s="128"/>
      <c r="U91" s="127"/>
      <c r="V91" s="127"/>
    </row>
    <row r="92" spans="1:22" x14ac:dyDescent="0.25">
      <c r="A92" s="121"/>
      <c r="B92" s="122"/>
      <c r="C92" s="122"/>
      <c r="D92" s="123"/>
      <c r="E92" s="124"/>
      <c r="F92" s="124"/>
      <c r="G92" s="125"/>
      <c r="H92" s="125"/>
      <c r="I92" s="125"/>
      <c r="J92" s="125"/>
      <c r="K92" s="125"/>
      <c r="L92" s="125"/>
      <c r="M92" s="125"/>
      <c r="N92" s="126"/>
      <c r="O92" s="127"/>
      <c r="P92" s="127"/>
      <c r="Q92" s="127"/>
      <c r="R92" s="127"/>
      <c r="S92" s="127"/>
      <c r="T92" s="128"/>
      <c r="U92" s="127"/>
      <c r="V92" s="127"/>
    </row>
    <row r="93" spans="1:22" x14ac:dyDescent="0.25">
      <c r="A93" s="121"/>
      <c r="B93" s="122"/>
      <c r="C93" s="122"/>
      <c r="D93" s="123"/>
      <c r="E93" s="124"/>
      <c r="F93" s="124"/>
      <c r="G93" s="125"/>
      <c r="H93" s="125"/>
      <c r="I93" s="125"/>
      <c r="J93" s="125"/>
      <c r="K93" s="125"/>
      <c r="L93" s="125"/>
      <c r="M93" s="125"/>
      <c r="N93" s="126"/>
      <c r="O93" s="127"/>
      <c r="P93" s="127"/>
      <c r="Q93" s="127"/>
      <c r="R93" s="127"/>
      <c r="S93" s="127"/>
      <c r="T93" s="128"/>
      <c r="U93" s="127"/>
    </row>
    <row r="94" spans="1:22" x14ac:dyDescent="0.25">
      <c r="R94" s="17"/>
      <c r="S94" s="17"/>
    </row>
    <row r="95" spans="1:22" x14ac:dyDescent="0.25">
      <c r="R95" s="142"/>
      <c r="S95" s="142"/>
    </row>
    <row r="99" spans="16:16" x14ac:dyDescent="0.25">
      <c r="P99" s="17"/>
    </row>
    <row r="100" spans="16:16" x14ac:dyDescent="0.25">
      <c r="P100" s="17"/>
    </row>
    <row r="102" spans="16:16" x14ac:dyDescent="0.25">
      <c r="P102" s="17"/>
    </row>
    <row r="104" spans="16:16" x14ac:dyDescent="0.25">
      <c r="P104" s="17"/>
    </row>
  </sheetData>
  <sheetProtection algorithmName="SHA-512" hashValue="hZbHmD4NrV9QtpknDojeCvsYDtp7xKJBWSCvX8vFrfFiZKXahhbREgQR2O/H68PrkQO0ZHiQHM1ZheOENlBchw==" saltValue="fS1DEGTAnPL95j2VIo6Kgw==" spinCount="100000" sheet="1" formatCells="0" formatColumns="0" formatRows="0"/>
  <mergeCells count="201">
    <mergeCell ref="A1:V1"/>
    <mergeCell ref="A2:C2"/>
    <mergeCell ref="D2:D4"/>
    <mergeCell ref="E2:E4"/>
    <mergeCell ref="F2:F4"/>
    <mergeCell ref="G2:K2"/>
    <mergeCell ref="L2:L4"/>
    <mergeCell ref="M2:M4"/>
    <mergeCell ref="N2:U2"/>
    <mergeCell ref="V2:V4"/>
    <mergeCell ref="A3:A4"/>
    <mergeCell ref="B3:B4"/>
    <mergeCell ref="C3:C4"/>
    <mergeCell ref="G3:G4"/>
    <mergeCell ref="H3:I3"/>
    <mergeCell ref="K3:K4"/>
    <mergeCell ref="N3:N4"/>
    <mergeCell ref="O3:O4"/>
    <mergeCell ref="P3:P4"/>
    <mergeCell ref="Q3:Q4"/>
    <mergeCell ref="R3:S3"/>
    <mergeCell ref="T3:U3"/>
    <mergeCell ref="A6:C9"/>
    <mergeCell ref="D6:M9"/>
    <mergeCell ref="A10:C21"/>
    <mergeCell ref="D10:M21"/>
    <mergeCell ref="D22:V22"/>
    <mergeCell ref="A26:A27"/>
    <mergeCell ref="B26:B27"/>
    <mergeCell ref="C26:C27"/>
    <mergeCell ref="D26:D27"/>
    <mergeCell ref="E26:E27"/>
    <mergeCell ref="N26:N27"/>
    <mergeCell ref="O26:O27"/>
    <mergeCell ref="P26:P27"/>
    <mergeCell ref="Q26:Q27"/>
    <mergeCell ref="R26:R27"/>
    <mergeCell ref="S26:S27"/>
    <mergeCell ref="T26:T27"/>
    <mergeCell ref="U26:U27"/>
    <mergeCell ref="V26:V27"/>
    <mergeCell ref="A28:A32"/>
    <mergeCell ref="B28:B32"/>
    <mergeCell ref="C28:C32"/>
    <mergeCell ref="D28:M32"/>
    <mergeCell ref="D33:V33"/>
    <mergeCell ref="D45:D48"/>
    <mergeCell ref="E45:E48"/>
    <mergeCell ref="N45:N48"/>
    <mergeCell ref="O45:O48"/>
    <mergeCell ref="P45:P48"/>
    <mergeCell ref="Q45:Q48"/>
    <mergeCell ref="R45:R48"/>
    <mergeCell ref="S45:S48"/>
    <mergeCell ref="T45:T48"/>
    <mergeCell ref="U45:U48"/>
    <mergeCell ref="V45:V48"/>
    <mergeCell ref="U52:U53"/>
    <mergeCell ref="V52:V53"/>
    <mergeCell ref="D54:D55"/>
    <mergeCell ref="N54:N55"/>
    <mergeCell ref="O54:O55"/>
    <mergeCell ref="P54:P55"/>
    <mergeCell ref="Q54:Q55"/>
    <mergeCell ref="R54:R55"/>
    <mergeCell ref="S54:S55"/>
    <mergeCell ref="T54:T55"/>
    <mergeCell ref="U54:U55"/>
    <mergeCell ref="V54:V55"/>
    <mergeCell ref="D52:D53"/>
    <mergeCell ref="E52:E53"/>
    <mergeCell ref="N52:N53"/>
    <mergeCell ref="O52:O53"/>
    <mergeCell ref="P52:P53"/>
    <mergeCell ref="Q52:Q53"/>
    <mergeCell ref="R52:R53"/>
    <mergeCell ref="S52:S53"/>
    <mergeCell ref="T52:T53"/>
    <mergeCell ref="E56:E58"/>
    <mergeCell ref="F56:F58"/>
    <mergeCell ref="G56:G58"/>
    <mergeCell ref="H56:H58"/>
    <mergeCell ref="I56:I58"/>
    <mergeCell ref="J56:J58"/>
    <mergeCell ref="K56:K58"/>
    <mergeCell ref="L56:L58"/>
    <mergeCell ref="M56:M58"/>
    <mergeCell ref="N56:N57"/>
    <mergeCell ref="O56:O57"/>
    <mergeCell ref="P56:P57"/>
    <mergeCell ref="Q56:Q57"/>
    <mergeCell ref="R56:R57"/>
    <mergeCell ref="S56:S57"/>
    <mergeCell ref="T56:T57"/>
    <mergeCell ref="U56:U57"/>
    <mergeCell ref="V56:V57"/>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T59:T60"/>
    <mergeCell ref="U59:U60"/>
    <mergeCell ref="V59:V60"/>
    <mergeCell ref="A61:A62"/>
    <mergeCell ref="B61:B62"/>
    <mergeCell ref="C61:C62"/>
    <mergeCell ref="D61:D62"/>
    <mergeCell ref="E61:E62"/>
    <mergeCell ref="N61:N62"/>
    <mergeCell ref="O61:O62"/>
    <mergeCell ref="P61:P62"/>
    <mergeCell ref="Q61:Q62"/>
    <mergeCell ref="T69:T71"/>
    <mergeCell ref="R61:R62"/>
    <mergeCell ref="S61:S62"/>
    <mergeCell ref="T61:T62"/>
    <mergeCell ref="U61:U62"/>
    <mergeCell ref="V61:V62"/>
    <mergeCell ref="D63:M63"/>
    <mergeCell ref="D64:V64"/>
    <mergeCell ref="D67:M67"/>
    <mergeCell ref="D68:V68"/>
    <mergeCell ref="U69:U71"/>
    <mergeCell ref="V69:V71"/>
    <mergeCell ref="D69:D71"/>
    <mergeCell ref="E69:E71"/>
    <mergeCell ref="N69:N71"/>
    <mergeCell ref="O69:O71"/>
    <mergeCell ref="P69:P71"/>
    <mergeCell ref="Q69:Q71"/>
    <mergeCell ref="R69:R71"/>
    <mergeCell ref="S69:S71"/>
    <mergeCell ref="D74:V74"/>
    <mergeCell ref="D75:D79"/>
    <mergeCell ref="E75:E79"/>
    <mergeCell ref="N75:N77"/>
    <mergeCell ref="O75:O77"/>
    <mergeCell ref="P75:P77"/>
    <mergeCell ref="Q75:Q77"/>
    <mergeCell ref="R75:R77"/>
    <mergeCell ref="S75:S77"/>
    <mergeCell ref="T75:T77"/>
    <mergeCell ref="U75:U77"/>
    <mergeCell ref="V75:V77"/>
    <mergeCell ref="L78:L79"/>
    <mergeCell ref="M78:M79"/>
    <mergeCell ref="A78:A79"/>
    <mergeCell ref="B78:B79"/>
    <mergeCell ref="C78:C79"/>
    <mergeCell ref="F78:F79"/>
    <mergeCell ref="G78:G79"/>
    <mergeCell ref="H78:H79"/>
    <mergeCell ref="I78:I79"/>
    <mergeCell ref="J78:J79"/>
    <mergeCell ref="K78:K79"/>
    <mergeCell ref="B80:E80"/>
    <mergeCell ref="A81:F81"/>
    <mergeCell ref="N81:Q81"/>
    <mergeCell ref="R81:S81"/>
    <mergeCell ref="T81:U81"/>
    <mergeCell ref="A82:F82"/>
    <mergeCell ref="N82:Q82"/>
    <mergeCell ref="R82:S82"/>
    <mergeCell ref="T82:U82"/>
    <mergeCell ref="A83:F83"/>
    <mergeCell ref="N83:Q85"/>
    <mergeCell ref="R83:S85"/>
    <mergeCell ref="T83:U85"/>
    <mergeCell ref="V83:V85"/>
    <mergeCell ref="A84:F84"/>
    <mergeCell ref="A85:F85"/>
    <mergeCell ref="A86:F86"/>
    <mergeCell ref="N86:Q86"/>
    <mergeCell ref="R86:S86"/>
    <mergeCell ref="T86:U86"/>
    <mergeCell ref="A90:F90"/>
    <mergeCell ref="N90:Q90"/>
    <mergeCell ref="R90:U90"/>
    <mergeCell ref="R95:S95"/>
    <mergeCell ref="A87:F87"/>
    <mergeCell ref="N87:Q87"/>
    <mergeCell ref="R87:S87"/>
    <mergeCell ref="T87:U87"/>
    <mergeCell ref="A88:F88"/>
    <mergeCell ref="N88:Q88"/>
    <mergeCell ref="R88:S88"/>
    <mergeCell ref="T88:U88"/>
    <mergeCell ref="A89:F89"/>
    <mergeCell ref="N89:Q89"/>
    <mergeCell ref="R89:U89"/>
  </mergeCells>
  <conditionalFormatting sqref="R63 R67 T49 T51 S10:S21 T65:T66 R90:U90 S30 R28:R29 R31:R32 T23:T25 T34 T38:T41 T43:T44 R7:R9 T56 T42">
    <cfRule type="containsErrors" dxfId="34" priority="27">
      <formula>ISERROR(R6)</formula>
    </cfRule>
  </conditionalFormatting>
  <conditionalFormatting sqref="R6">
    <cfRule type="containsErrors" dxfId="33" priority="28">
      <formula>ISERROR(R6)</formula>
    </cfRule>
  </conditionalFormatting>
  <conditionalFormatting sqref="R63 R67 T49 T51 S10:S21 T65:T66 R90:U90 S30 R28:R29 R31:R32 T23:T25 T34 T38:T41 T43:T44 R7:R9 T56 T42">
    <cfRule type="containsErrors" dxfId="32" priority="26">
      <formula>ISERROR(R6)</formula>
    </cfRule>
  </conditionalFormatting>
  <conditionalFormatting sqref="R6">
    <cfRule type="containsErrors" dxfId="31" priority="29">
      <formula>ISERROR(R6)</formula>
    </cfRule>
  </conditionalFormatting>
  <conditionalFormatting sqref="M62">
    <cfRule type="containsErrors" dxfId="30" priority="25">
      <formula>ISERROR(M34)</formula>
    </cfRule>
  </conditionalFormatting>
  <conditionalFormatting sqref="T52:T53 M51:M55 M59:M60 M65:M66 M69:M73 M75:M79 M81 R90:U90 M34 M36:M41 M43:M49 M42">
    <cfRule type="containsErrors" dxfId="29" priority="30">
      <formula>ISERROR(M34)</formula>
    </cfRule>
  </conditionalFormatting>
  <conditionalFormatting sqref="M61">
    <cfRule type="containsErrors" dxfId="28" priority="31">
      <formula>ISERROR(M34)</formula>
    </cfRule>
  </conditionalFormatting>
  <conditionalFormatting sqref="T58">
    <cfRule type="containsErrors" dxfId="27" priority="24">
      <formula>ISERROR(T57)</formula>
    </cfRule>
  </conditionalFormatting>
  <conditionalFormatting sqref="T58">
    <cfRule type="containsErrors" dxfId="26" priority="23">
      <formula>ISERROR(T57)</formula>
    </cfRule>
  </conditionalFormatting>
  <conditionalFormatting sqref="T59">
    <cfRule type="containsErrors" dxfId="25" priority="22">
      <formula>ISERROR(T58)</formula>
    </cfRule>
  </conditionalFormatting>
  <conditionalFormatting sqref="T59">
    <cfRule type="containsErrors" dxfId="24" priority="21">
      <formula>ISERROR(T58)</formula>
    </cfRule>
  </conditionalFormatting>
  <conditionalFormatting sqref="S6">
    <cfRule type="containsErrors" dxfId="23" priority="20">
      <formula>ISERROR(R6)</formula>
    </cfRule>
  </conditionalFormatting>
  <conditionalFormatting sqref="R6:U21">
    <cfRule type="containsErrors" dxfId="22" priority="32">
      <formula>ISERROR(R6)</formula>
    </cfRule>
  </conditionalFormatting>
  <conditionalFormatting sqref="R6">
    <cfRule type="containsErrors" dxfId="21" priority="33">
      <formula>ISERROR(R6)</formula>
    </cfRule>
  </conditionalFormatting>
  <conditionalFormatting sqref="R23:U27">
    <cfRule type="containsErrors" dxfId="20" priority="19">
      <formula>ISERROR(R23)</formula>
    </cfRule>
  </conditionalFormatting>
  <conditionalFormatting sqref="R28:U32">
    <cfRule type="containsErrors" dxfId="19" priority="18">
      <formula>ISERROR(R28)</formula>
    </cfRule>
  </conditionalFormatting>
  <conditionalFormatting sqref="T36:T37">
    <cfRule type="containsErrors" dxfId="18" priority="17">
      <formula>ISERROR(T36)</formula>
    </cfRule>
  </conditionalFormatting>
  <conditionalFormatting sqref="T36:T37">
    <cfRule type="containsErrors" dxfId="17" priority="16">
      <formula>ISERROR(T36)</formula>
    </cfRule>
  </conditionalFormatting>
  <conditionalFormatting sqref="R34:U41 R43:U60 R42:S42 U42 T42">
    <cfRule type="containsErrors" dxfId="16" priority="15">
      <formula>ISERROR(R34)</formula>
    </cfRule>
  </conditionalFormatting>
  <conditionalFormatting sqref="R65:U66">
    <cfRule type="containsErrors" dxfId="15" priority="14">
      <formula>ISERROR(R62)</formula>
    </cfRule>
  </conditionalFormatting>
  <conditionalFormatting sqref="R67:U67">
    <cfRule type="containsErrors" dxfId="14" priority="13">
      <formula>ISERROR(R64)</formula>
    </cfRule>
  </conditionalFormatting>
  <conditionalFormatting sqref="R69:U73">
    <cfRule type="containsErrors" dxfId="13" priority="12">
      <formula>ISERROR(R66)</formula>
    </cfRule>
  </conditionalFormatting>
  <conditionalFormatting sqref="R75:U79">
    <cfRule type="containsErrors" dxfId="12" priority="11">
      <formula>ISERROR(R72)</formula>
    </cfRule>
  </conditionalFormatting>
  <conditionalFormatting sqref="R86:U88">
    <cfRule type="containsErrors" dxfId="11" priority="10">
      <formula>ISERROR(R83)</formula>
    </cfRule>
  </conditionalFormatting>
  <conditionalFormatting sqref="R81:U85">
    <cfRule type="containsErrors" dxfId="10" priority="9">
      <formula>ISERROR(R78)</formula>
    </cfRule>
  </conditionalFormatting>
  <conditionalFormatting sqref="R89:U90">
    <cfRule type="containsErrors" dxfId="9" priority="8">
      <formula>ISERROR(R86)</formula>
    </cfRule>
  </conditionalFormatting>
  <conditionalFormatting sqref="M23:M27">
    <cfRule type="containsErrors" dxfId="8" priority="7">
      <formula>ISERROR(M23)</formula>
    </cfRule>
  </conditionalFormatting>
  <conditionalFormatting sqref="M23:M27">
    <cfRule type="containsErrors" dxfId="7" priority="6">
      <formula>ISERROR(M23)</formula>
    </cfRule>
  </conditionalFormatting>
  <conditionalFormatting sqref="M61">
    <cfRule type="containsErrors" dxfId="6" priority="5">
      <formula>ISERROR(M34)</formula>
    </cfRule>
  </conditionalFormatting>
  <conditionalFormatting sqref="M62">
    <cfRule type="containsErrors" dxfId="5" priority="34">
      <formula>ISERROR(M34)</formula>
    </cfRule>
  </conditionalFormatting>
  <conditionalFormatting sqref="M34:M41 M43:M60 M42">
    <cfRule type="containsErrors" dxfId="4" priority="35">
      <formula>ISERROR(M34)</formula>
    </cfRule>
  </conditionalFormatting>
  <conditionalFormatting sqref="M65:M66">
    <cfRule type="containsErrors" dxfId="3" priority="4">
      <formula>ISERROR(M62)</formula>
    </cfRule>
  </conditionalFormatting>
  <conditionalFormatting sqref="M69:M73">
    <cfRule type="containsErrors" dxfId="2" priority="3">
      <formula>ISERROR(M66)</formula>
    </cfRule>
  </conditionalFormatting>
  <conditionalFormatting sqref="M75:M79">
    <cfRule type="containsErrors" dxfId="1" priority="2">
      <formula>ISERROR(M72)</formula>
    </cfRule>
  </conditionalFormatting>
  <conditionalFormatting sqref="M81">
    <cfRule type="containsErrors" dxfId="0" priority="1">
      <formula>ISERROR(M78)</formula>
    </cfRule>
  </conditionalFormatting>
  <pageMargins left="0.70866141732283472" right="0.70866141732283472" top="0.74803149606299213" bottom="0.74803149606299213" header="0.31496062992125984" footer="0.31496062992125984"/>
  <pageSetup paperSize="9" scale="31" firstPageNumber="2147483648"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ЖКХ_Форма 3</vt:lpstr>
      <vt:lpstr>ЖКХ_Форма 1_2022</vt:lpstr>
      <vt:lpstr>'ЖКХ_Форма 1_2022'!Область_печати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Борисовна Гаврилова</dc:creator>
  <cp:lastModifiedBy>Borislaw Shelanow</cp:lastModifiedBy>
  <cp:revision>19</cp:revision>
  <cp:lastPrinted>2023-05-30T10:08:34Z</cp:lastPrinted>
  <dcterms:created xsi:type="dcterms:W3CDTF">2006-09-28T05:33:49Z</dcterms:created>
  <dcterms:modified xsi:type="dcterms:W3CDTF">2023-05-31T10:52:31Z</dcterms:modified>
</cp:coreProperties>
</file>