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9320" windowHeight="8445"/>
  </bookViews>
  <sheets>
    <sheet name="Форма 1" sheetId="1" r:id="rId1"/>
    <sheet name="Форма 3" sheetId="3" r:id="rId2"/>
    <sheet name="Форма 4" sheetId="4" r:id="rId3"/>
    <sheet name="Форма 5" sheetId="5" r:id="rId4"/>
    <sheet name="Форма 6" sheetId="6" r:id="rId5"/>
    <sheet name="Лист1" sheetId="7" r:id="rId6"/>
  </sheets>
  <definedNames>
    <definedName name="sub_10272" localSheetId="0">'Форма 1'!#REF!</definedName>
  </definedNames>
  <calcPr calcId="144525"/>
</workbook>
</file>

<file path=xl/calcChain.xml><?xml version="1.0" encoding="utf-8"?>
<calcChain xmlns="http://schemas.openxmlformats.org/spreadsheetml/2006/main">
  <c r="H94" i="3" l="1"/>
  <c r="N55" i="1" l="1"/>
  <c r="H85" i="3" l="1"/>
  <c r="I25" i="3"/>
  <c r="I23" i="3" s="1"/>
  <c r="I21" i="3"/>
  <c r="I6" i="3"/>
  <c r="K60" i="5" l="1"/>
  <c r="I94" i="3" l="1"/>
  <c r="J89" i="3"/>
  <c r="J85" i="3"/>
  <c r="J20" i="3"/>
  <c r="N47" i="1" l="1"/>
  <c r="O87" i="3" l="1"/>
  <c r="O72" i="3" l="1"/>
  <c r="O73" i="3"/>
  <c r="O74" i="3"/>
  <c r="O75" i="3"/>
  <c r="O71" i="3"/>
  <c r="I60" i="5" l="1"/>
  <c r="I57" i="5"/>
  <c r="I58" i="5"/>
  <c r="I53" i="5"/>
  <c r="I54" i="5"/>
  <c r="I52" i="5"/>
  <c r="I50" i="5"/>
  <c r="I38" i="5"/>
  <c r="I37" i="5"/>
  <c r="I35" i="5"/>
  <c r="I32" i="5"/>
  <c r="J56" i="5"/>
  <c r="J55" i="5"/>
  <c r="J44" i="5"/>
  <c r="J45" i="5"/>
  <c r="J46" i="5"/>
  <c r="J47" i="5"/>
  <c r="J43" i="5"/>
  <c r="J41" i="5"/>
  <c r="J53" i="3" l="1"/>
  <c r="J8" i="3"/>
  <c r="J6" i="3"/>
  <c r="O91" i="3" l="1"/>
  <c r="O93" i="3"/>
  <c r="O89" i="3"/>
  <c r="O56" i="3"/>
  <c r="O57" i="3"/>
  <c r="O58" i="3"/>
  <c r="O60" i="3"/>
  <c r="O55" i="3"/>
  <c r="O36" i="3"/>
  <c r="O37" i="3"/>
  <c r="O38" i="3"/>
  <c r="O39" i="3"/>
  <c r="O41" i="3"/>
  <c r="O42" i="3"/>
  <c r="O44" i="3"/>
  <c r="O33" i="3"/>
  <c r="O34" i="3"/>
  <c r="O32" i="3"/>
  <c r="K29" i="5"/>
  <c r="K30" i="5"/>
  <c r="K28" i="5"/>
  <c r="I29" i="5"/>
  <c r="I30" i="5"/>
  <c r="I28" i="5"/>
  <c r="K26" i="5"/>
  <c r="K25" i="5"/>
  <c r="I26" i="5"/>
  <c r="I25" i="5"/>
  <c r="I23" i="5"/>
  <c r="K20" i="5"/>
  <c r="I20" i="5"/>
  <c r="K16" i="5"/>
  <c r="I18" i="5"/>
  <c r="I16" i="5"/>
  <c r="I14" i="5"/>
  <c r="I8" i="5"/>
  <c r="K11" i="5"/>
  <c r="I9" i="5"/>
  <c r="I10" i="5"/>
  <c r="I11" i="5"/>
  <c r="S25" i="4" l="1"/>
  <c r="R25" i="4"/>
  <c r="S21" i="4"/>
  <c r="R21" i="4"/>
  <c r="S13" i="4"/>
  <c r="R13" i="4"/>
  <c r="S8" i="4"/>
  <c r="R8" i="4"/>
  <c r="I108" i="3" l="1"/>
  <c r="I69" i="3"/>
  <c r="H69" i="3"/>
  <c r="I59" i="3"/>
  <c r="I49" i="3"/>
  <c r="I30" i="3"/>
  <c r="J30" i="3" s="1"/>
  <c r="I45" i="3"/>
  <c r="I31" i="4"/>
  <c r="J69" i="3" l="1"/>
  <c r="N45" i="1"/>
  <c r="O14" i="3" l="1"/>
  <c r="O15" i="3"/>
  <c r="O16" i="3"/>
  <c r="O18" i="3"/>
  <c r="O19" i="3"/>
  <c r="O9" i="3"/>
  <c r="O10" i="3"/>
  <c r="O12" i="3"/>
  <c r="O8" i="3"/>
  <c r="N42" i="1" l="1"/>
  <c r="N35" i="1"/>
  <c r="N34" i="1" s="1"/>
  <c r="N21" i="1"/>
  <c r="N20" i="1"/>
  <c r="S59" i="1"/>
  <c r="S60" i="1"/>
  <c r="O62" i="1"/>
  <c r="N62" i="1"/>
  <c r="O35" i="1"/>
  <c r="O34" i="1" s="1"/>
  <c r="R27" i="1"/>
  <c r="I11" i="4" l="1"/>
  <c r="I23" i="4"/>
  <c r="I19" i="4"/>
  <c r="S63" i="1" l="1"/>
  <c r="R63" i="1"/>
  <c r="S62" i="1"/>
  <c r="R62" i="1"/>
  <c r="S61" i="1"/>
  <c r="S57" i="1"/>
  <c r="S56" i="1"/>
  <c r="Q55" i="1"/>
  <c r="P55" i="1"/>
  <c r="O55" i="1"/>
  <c r="N40" i="1"/>
  <c r="M55" i="1"/>
  <c r="M47" i="1" s="1"/>
  <c r="S54" i="1"/>
  <c r="S51" i="1"/>
  <c r="S50" i="1"/>
  <c r="Q49" i="1"/>
  <c r="P49" i="1"/>
  <c r="O49" i="1"/>
  <c r="O47" i="1" s="1"/>
  <c r="O45" i="1" s="1"/>
  <c r="S48" i="1"/>
  <c r="S44" i="1"/>
  <c r="R44" i="1"/>
  <c r="S43" i="1"/>
  <c r="R43" i="1"/>
  <c r="Q42" i="1"/>
  <c r="P42" i="1"/>
  <c r="O42" i="1"/>
  <c r="M42" i="1"/>
  <c r="M40" i="1" s="1"/>
  <c r="S36" i="1"/>
  <c r="R36" i="1"/>
  <c r="S35" i="1"/>
  <c r="R35" i="1"/>
  <c r="S34" i="1"/>
  <c r="R34" i="1"/>
  <c r="S33" i="1"/>
  <c r="S32" i="1"/>
  <c r="R32" i="1"/>
  <c r="S31" i="1"/>
  <c r="R31" i="1"/>
  <c r="Q30" i="1"/>
  <c r="P30" i="1"/>
  <c r="P26" i="1" s="1"/>
  <c r="O30" i="1"/>
  <c r="N30" i="1"/>
  <c r="N26" i="1" s="1"/>
  <c r="N25" i="1" s="1"/>
  <c r="N18" i="1" s="1"/>
  <c r="M30" i="1"/>
  <c r="S29" i="1"/>
  <c r="R29" i="1"/>
  <c r="S28" i="1"/>
  <c r="R28" i="1"/>
  <c r="S27" i="1"/>
  <c r="Q26" i="1"/>
  <c r="M25" i="1"/>
  <c r="S24" i="1"/>
  <c r="S23" i="1"/>
  <c r="S22" i="1"/>
  <c r="R22" i="1"/>
  <c r="O21" i="1"/>
  <c r="Q20" i="1"/>
  <c r="P20" i="1"/>
  <c r="P18" i="1" s="1"/>
  <c r="O20" i="1"/>
  <c r="S19" i="1"/>
  <c r="Q18" i="1"/>
  <c r="S17" i="1"/>
  <c r="S14" i="1"/>
  <c r="S13" i="1"/>
  <c r="Q12" i="1"/>
  <c r="P12" i="1"/>
  <c r="O12" i="1"/>
  <c r="N12" i="1"/>
  <c r="S11" i="1"/>
  <c r="N10" i="1" l="1"/>
  <c r="R55" i="1"/>
  <c r="P47" i="1"/>
  <c r="N41" i="1"/>
  <c r="Q47" i="1"/>
  <c r="Q45" i="1" s="1"/>
  <c r="Q40" i="1" s="1"/>
  <c r="R20" i="1"/>
  <c r="R30" i="1"/>
  <c r="O26" i="1"/>
  <c r="S42" i="1"/>
  <c r="S21" i="1"/>
  <c r="S55" i="1"/>
  <c r="S12" i="1"/>
  <c r="R21" i="1"/>
  <c r="S49" i="1"/>
  <c r="P45" i="1"/>
  <c r="P40" i="1" s="1"/>
  <c r="P10" i="1" s="1"/>
  <c r="M41" i="1"/>
  <c r="M18" i="1"/>
  <c r="S30" i="1"/>
  <c r="S20" i="1"/>
  <c r="R42" i="1"/>
  <c r="R47" i="1" l="1"/>
  <c r="S47" i="1"/>
  <c r="P41" i="1"/>
  <c r="S26" i="1"/>
  <c r="R26" i="1"/>
  <c r="O25" i="1"/>
  <c r="O18" i="1" s="1"/>
  <c r="O10" i="1" s="1"/>
  <c r="Q10" i="1"/>
  <c r="Q41" i="1"/>
  <c r="R45" i="1" l="1"/>
  <c r="S45" i="1"/>
  <c r="O40" i="1"/>
  <c r="S25" i="1"/>
  <c r="R25" i="1"/>
  <c r="S10" i="1" l="1"/>
  <c r="R10" i="1"/>
  <c r="S40" i="1"/>
  <c r="O41" i="1"/>
  <c r="R40" i="1"/>
  <c r="S18" i="1"/>
  <c r="R18" i="1"/>
  <c r="R41" i="1" l="1"/>
  <c r="S41" i="1"/>
  <c r="K53" i="5" l="1"/>
  <c r="K54" i="5"/>
  <c r="K55" i="5"/>
  <c r="K56" i="5"/>
  <c r="K57" i="5"/>
  <c r="K58" i="5"/>
  <c r="K52" i="5"/>
  <c r="K50" i="5"/>
  <c r="K44" i="5"/>
  <c r="K45" i="5"/>
  <c r="K46" i="5"/>
  <c r="K47" i="5"/>
  <c r="K43" i="5"/>
  <c r="K41" i="5"/>
  <c r="K38" i="5"/>
  <c r="K37" i="5"/>
  <c r="K32" i="5"/>
  <c r="I29" i="4" l="1"/>
  <c r="I28" i="4"/>
  <c r="I27" i="4"/>
  <c r="I25" i="4"/>
  <c r="I22" i="4"/>
  <c r="I14" i="4"/>
  <c r="I15" i="4"/>
  <c r="I16" i="4"/>
  <c r="I17" i="4"/>
  <c r="I18" i="4"/>
  <c r="I13" i="4"/>
  <c r="I9" i="4"/>
  <c r="I8" i="4"/>
  <c r="J32" i="3" l="1"/>
  <c r="J87" i="3" l="1"/>
  <c r="J74" i="3"/>
  <c r="J73" i="3"/>
  <c r="J72" i="3"/>
  <c r="J71" i="3"/>
  <c r="J59" i="3"/>
  <c r="J39" i="3"/>
  <c r="J36" i="3"/>
  <c r="I61" i="3"/>
  <c r="I76" i="3"/>
  <c r="I111" i="3" s="1"/>
  <c r="H96" i="3"/>
  <c r="H98" i="3" s="1"/>
  <c r="H76" i="3"/>
  <c r="H111" i="3" s="1"/>
  <c r="H61" i="3"/>
  <c r="H63" i="3" s="1"/>
  <c r="H65" i="3" s="1"/>
  <c r="H45" i="3"/>
  <c r="H47" i="3" s="1"/>
  <c r="H23" i="3"/>
  <c r="H25" i="3" s="1"/>
  <c r="H21" i="3"/>
  <c r="J23" i="3" l="1"/>
  <c r="I96" i="3"/>
  <c r="I102" i="3"/>
  <c r="J45" i="3"/>
  <c r="J111" i="3"/>
  <c r="J61" i="3"/>
  <c r="J96" i="3"/>
  <c r="I47" i="3"/>
  <c r="J25" i="3"/>
  <c r="J21" i="3"/>
  <c r="J76" i="3"/>
  <c r="I63" i="3"/>
  <c r="J94" i="3"/>
  <c r="H102" i="3"/>
  <c r="H104" i="3"/>
  <c r="H49" i="3"/>
  <c r="I104" i="3" l="1"/>
  <c r="J104" i="3" s="1"/>
  <c r="J47" i="3"/>
  <c r="J98" i="3"/>
  <c r="J63" i="3"/>
  <c r="I65" i="3"/>
  <c r="J102" i="3"/>
  <c r="J49" i="3"/>
  <c r="H106" i="3"/>
  <c r="J65" i="3" l="1"/>
  <c r="I106" i="3"/>
  <c r="J106" i="3" s="1"/>
  <c r="F21" i="7"/>
  <c r="B19" i="7"/>
  <c r="B17" i="7"/>
  <c r="B16" i="7"/>
  <c r="B15" i="7"/>
  <c r="B14" i="7"/>
  <c r="H21" i="7"/>
  <c r="D21" i="7"/>
  <c r="B24" i="7" s="1"/>
  <c r="B13" i="7"/>
  <c r="B12" i="7"/>
  <c r="B21" i="7" l="1"/>
</calcChain>
</file>

<file path=xl/sharedStrings.xml><?xml version="1.0" encoding="utf-8"?>
<sst xmlns="http://schemas.openxmlformats.org/spreadsheetml/2006/main" count="931" uniqueCount="440">
  <si>
    <t xml:space="preserve">Форма 1. Отчет об использовании бюджетных ассигнований бюджета муниципального образования «Город Ижевск» на реализацию муниципальной программы </t>
  </si>
  <si>
    <t>Коды аналитической программной классификации</t>
  </si>
  <si>
    <t>Ответственный исполнитель, соисполнитель</t>
  </si>
  <si>
    <t>Код бюджетной классификации</t>
  </si>
  <si>
    <t>Кассовые расходы, %</t>
  </si>
  <si>
    <t>ГРБС</t>
  </si>
  <si>
    <t>Рз</t>
  </si>
  <si>
    <t>Пр</t>
  </si>
  <si>
    <t>ЦС</t>
  </si>
  <si>
    <t>ВР</t>
  </si>
  <si>
    <t>МП</t>
  </si>
  <si>
    <t>Пп</t>
  </si>
  <si>
    <t>всего</t>
  </si>
  <si>
    <t>Управление по культуре и туризму Администрации г.Ижевска</t>
  </si>
  <si>
    <t>Подпрограмма «Библиотечное обслуживание населения»</t>
  </si>
  <si>
    <t>Всего по подпрограмме</t>
  </si>
  <si>
    <t>Культурно-досуговые учреждения. Финансирование муниципального задания на предоставление муниципальной услуги (работы) «Организация деятельности клубных формирований и формирований самодеятельного народного творчества»</t>
  </si>
  <si>
    <t>Подпрограмма «Создание условий для реализации муниципальной программы»</t>
  </si>
  <si>
    <t>Основное мероприятие «Обеспечение функций муниципальных органов»</t>
  </si>
  <si>
    <t>Формирование финансовой (бухгалтерской) отчетности муниципальных учреждений</t>
  </si>
  <si>
    <t>Отношение фактических расходов к оценке расходов, %</t>
  </si>
  <si>
    <t>Всего</t>
  </si>
  <si>
    <t>в том числе:</t>
  </si>
  <si>
    <t>иные источники</t>
  </si>
  <si>
    <t xml:space="preserve">Форма 3. Отчет о выполнении основных мероприятий муниципальной программы </t>
  </si>
  <si>
    <t>Код аналитической программной классификации</t>
  </si>
  <si>
    <t>план</t>
  </si>
  <si>
    <t>факт</t>
  </si>
  <si>
    <t>N</t>
  </si>
  <si>
    <t>п/п</t>
  </si>
  <si>
    <t>Единица измерения</t>
  </si>
  <si>
    <t>Уровень фактической обеспеченности библиотеками от нормативной потребности</t>
  </si>
  <si>
    <t>%</t>
  </si>
  <si>
    <t>Ед.</t>
  </si>
  <si>
    <t>Уровень фактической обеспеченности клубами и учреждениями клубного типа от нормативной потребности</t>
  </si>
  <si>
    <t>Уровень фактической обеспеченности парками культуры и отдыха от нормативной потребности</t>
  </si>
  <si>
    <t>единиц</t>
  </si>
  <si>
    <t>Доля объектов культурного наследия, находящихся в муниципальной собственности и требующих консервации или реставрации, в общем количестве объектов культурного наследия, находящихся в муниципальной собственности</t>
  </si>
  <si>
    <t>4.</t>
  </si>
  <si>
    <t>5.</t>
  </si>
  <si>
    <t>6.</t>
  </si>
  <si>
    <t>1.</t>
  </si>
  <si>
    <t>2.</t>
  </si>
  <si>
    <t>3.</t>
  </si>
  <si>
    <t>Доля муниципальных учреждений культуры, здания которых находятся в аварийном состоянии или требуют капитального ремонта, в общем количестве муниципальных учреждений культуры</t>
  </si>
  <si>
    <t xml:space="preserve">Форма 6. Сведения о внесенных за отчетный период изменениях в муниципальную программу </t>
  </si>
  <si>
    <t>Вид правового акта</t>
  </si>
  <si>
    <t>Дата принятия</t>
  </si>
  <si>
    <t>Номер</t>
  </si>
  <si>
    <t>Суть изменений (краткое изложение)</t>
  </si>
  <si>
    <t>Внесение изменений в программу  связано с уточнением размера финансирования мероприятий программы</t>
  </si>
  <si>
    <r>
      <t>Форма 4.</t>
    </r>
    <r>
      <rPr>
        <sz val="13"/>
        <color theme="1"/>
        <rFont val="Times New Roman"/>
        <family val="1"/>
        <charset val="204"/>
      </rPr>
      <t xml:space="preserve"> Отчет о выполнении сводных показателей муниципальных заданий на оказание муниципальных услуг (выполнение работ)</t>
    </r>
  </si>
  <si>
    <t>Расходы бюджета муниципального образования «Город Ижевск», тыс. руб.</t>
  </si>
  <si>
    <t>0750160030</t>
  </si>
  <si>
    <t>0750360400</t>
  </si>
  <si>
    <t>07</t>
  </si>
  <si>
    <t>02</t>
  </si>
  <si>
    <t>01</t>
  </si>
  <si>
    <t>5</t>
  </si>
  <si>
    <t>03</t>
  </si>
  <si>
    <t>08</t>
  </si>
  <si>
    <t>04</t>
  </si>
  <si>
    <t>2</t>
  </si>
  <si>
    <t>Центральный аппарат</t>
  </si>
  <si>
    <t>13</t>
  </si>
  <si>
    <t>1</t>
  </si>
  <si>
    <t>Основное мероприятие "Оказание муниципальных услуг, выполнение работ, финансовое обеспечение деятельности муниципальных учреждений"</t>
  </si>
  <si>
    <t>3</t>
  </si>
  <si>
    <t>0710000000</t>
  </si>
  <si>
    <t>0720000000</t>
  </si>
  <si>
    <t>0720161620</t>
  </si>
  <si>
    <t>4</t>
  </si>
  <si>
    <t>0750100000</t>
  </si>
  <si>
    <t>0750300000</t>
  </si>
  <si>
    <t>кассовое исполнение на конец отчетного периода</t>
  </si>
  <si>
    <t>в т.ч. кредиторская задолженность прошлых отчетных периодов</t>
  </si>
  <si>
    <t>кредиторская задолженность за отчетный период</t>
  </si>
  <si>
    <t>к  плану на 1января отчетного года</t>
  </si>
  <si>
    <t>к плану на отчетную дату</t>
  </si>
  <si>
    <t>сводная бюджетная роспись, план на 1 января отчетного года</t>
  </si>
  <si>
    <t>сводная бюджетная роспись на отчетную дату</t>
  </si>
  <si>
    <t>Наименование муниципальной программы, подпрограммы, основного мероприятия, мероприятия</t>
  </si>
  <si>
    <t>Руководитель</t>
  </si>
  <si>
    <t>____________________________________________________________</t>
  </si>
  <si>
    <t>(структурного подразделения Администрации г. Ижевска)</t>
  </si>
  <si>
    <t>(подпись)                  (рашифровка подписи)</t>
  </si>
  <si>
    <t>_____________/_________________________</t>
  </si>
  <si>
    <t>Оценка расходов согласно муниципальной программе на отчетную дату</t>
  </si>
  <si>
    <t>Количество посещений</t>
  </si>
  <si>
    <t>Количество документов</t>
  </si>
  <si>
    <t>Количество клубных формирований</t>
  </si>
  <si>
    <t>Количество проведенных мероприятий</t>
  </si>
  <si>
    <t>факт за год, предшествующий отчетному</t>
  </si>
  <si>
    <t>план на отчетный год</t>
  </si>
  <si>
    <t>факт за отчетный период</t>
  </si>
  <si>
    <t>Темп роста значения к году, предшествующему отчетному, % (гр.8/гр.6*100%)</t>
  </si>
  <si>
    <t>(структурного подразделения Администрации г. Ижевска)(подпись)                  (рашифровка подписи)</t>
  </si>
  <si>
    <t>ОМ М</t>
  </si>
  <si>
    <t>Начальник Управления по культуре и туризму</t>
  </si>
  <si>
    <t>Всегр</t>
  </si>
  <si>
    <t>_____________/__Т.Р. Шитова_</t>
  </si>
  <si>
    <t>Начальник Управления</t>
  </si>
  <si>
    <t>Т.Р. Шитова</t>
  </si>
  <si>
    <t>М</t>
  </si>
  <si>
    <t>ОМ</t>
  </si>
  <si>
    <t>07810</t>
  </si>
  <si>
    <t>0750200000</t>
  </si>
  <si>
    <t>Расходы, тыс. рублей</t>
  </si>
  <si>
    <t>Муниципальная программа «Развитие культуры и туризма»</t>
  </si>
  <si>
    <t>Наименование подпрограммы, основного мероприятия, мероприятия</t>
  </si>
  <si>
    <t>Тысяча квадратных метров</t>
  </si>
  <si>
    <t>30, 666</t>
  </si>
  <si>
    <t>единица</t>
  </si>
  <si>
    <t>Эксплуатируемая площадь, всего, в т.ч. зданий прилегающей территории</t>
  </si>
  <si>
    <t>Количество записей (отчетов); количество информационных ресурсов и баз данных</t>
  </si>
  <si>
    <t>Ответственный исполнитель подпрограммы, основного мероприятия, мероприятия</t>
  </si>
  <si>
    <t>Срок выполнения</t>
  </si>
  <si>
    <t>Достижение ожидаемого непосредственного результата</t>
  </si>
  <si>
    <t>Выполнено/не выполнено мероприятие</t>
  </si>
  <si>
    <t>Причины невыполнения мероприятия, недостижения ожидаемого непосредственного результата</t>
  </si>
  <si>
    <t>плановый</t>
  </si>
  <si>
    <t>фактический</t>
  </si>
  <si>
    <t>Фактические расходы на отчетную дату &lt;*&gt;</t>
  </si>
  <si>
    <t>наименование показателя ожидаемого непосредственного результата</t>
  </si>
  <si>
    <t>ед. изм.</t>
  </si>
  <si>
    <t>% достижения **</t>
  </si>
  <si>
    <t>Итого по подпрограмме 1</t>
  </si>
  <si>
    <t>бюджет муниципального образования "Город Ижевск"</t>
  </si>
  <si>
    <t>- собственные средства бюджета муниципального образования "Город Ижевск"</t>
  </si>
  <si>
    <t>- субсидии из бюджета Российской Федерации</t>
  </si>
  <si>
    <t>- субсидии из бюджета Удмуртской Республики</t>
  </si>
  <si>
    <t>- субвенции из бюджета Удмуртской Республики</t>
  </si>
  <si>
    <t>Итого по программе</t>
  </si>
  <si>
    <t>Обеспечение благоприятных условий для развития муниципальной сферы культуры и искусства, повышения креативного потенциала города, сохранения и совершенствования историко-культурного наследия, повышения привлекательности территории и продвижения имиджа Ижевска как современного центра культуры, искусства и туризма.</t>
  </si>
  <si>
    <t>Увеличение количества посещений муниципальных библиотек</t>
  </si>
  <si>
    <t>Увеличение количества посещений муниципальных организаций культуры</t>
  </si>
  <si>
    <t>Увеличение внутреннего въездного туристского потока в городе Ижевске</t>
  </si>
  <si>
    <t>Уровень удовлетворенности жителей города Ижевска качеством предоставления муниципальных услуг в сфере культуры</t>
  </si>
  <si>
    <t xml:space="preserve">Подпрограмма 1.
"Библиотечное обслуживание населения"
</t>
  </si>
  <si>
    <t>Доля помещений библиотек, находящихся в удовлетворительном состоянии в общем количестве помещений библиотек</t>
  </si>
  <si>
    <t>Доля граждан, положительно оценивающих деятельность муниципальных библиотек, в общем количестве опрошенных посетителей библиотек</t>
  </si>
  <si>
    <t>Количество платных услуг предоставляемых населению муниципальными библиотеками</t>
  </si>
  <si>
    <t xml:space="preserve">Подпрограмма 2.
"Организация досуга и предоставление услуг организаций культуры. Поддержка профессионального искусства"
</t>
  </si>
  <si>
    <r>
      <rPr>
        <b/>
        <i/>
        <sz val="12"/>
        <color theme="1"/>
        <rFont val="Times New Roman"/>
        <family val="1"/>
        <charset val="204"/>
      </rPr>
      <t>Цель</t>
    </r>
    <r>
      <rPr>
        <i/>
        <sz val="12"/>
        <color theme="1"/>
        <rFont val="Times New Roman"/>
        <family val="1"/>
        <charset val="204"/>
      </rPr>
      <t>: Развитие публичных муниципальных библиотек как информационных, культурных и просветительских центров, востребованных населением и отвечающих современным запросам потребителей.</t>
    </r>
  </si>
  <si>
    <r>
      <rPr>
        <b/>
        <i/>
        <sz val="12"/>
        <color theme="1"/>
        <rFont val="Times New Roman"/>
        <family val="1"/>
        <charset val="204"/>
      </rPr>
      <t>Задача 1</t>
    </r>
    <r>
      <rPr>
        <i/>
        <sz val="12"/>
        <color theme="1"/>
        <rFont val="Times New Roman"/>
        <family val="1"/>
        <charset val="204"/>
      </rPr>
      <t>: Модернизация и укрепление материально - технической базы муниципальных библиотек</t>
    </r>
  </si>
  <si>
    <r>
      <rPr>
        <b/>
        <i/>
        <sz val="12"/>
        <rFont val="Times New Roman"/>
        <family val="1"/>
        <charset val="204"/>
      </rPr>
      <t>Задача 2</t>
    </r>
    <r>
      <rPr>
        <i/>
        <sz val="12"/>
        <rFont val="Times New Roman"/>
        <family val="1"/>
        <charset val="204"/>
      </rPr>
      <t>: Формирование в общественном сознании ижевчан, в том числе, молодежи устойчивого положительного образа муниципальных библиотек как важного социального и информационного института общества и как следствие увеличение количества посетителей библиотек</t>
    </r>
  </si>
  <si>
    <r>
      <rPr>
        <b/>
        <i/>
        <sz val="12"/>
        <color theme="1"/>
        <rFont val="Times New Roman"/>
        <family val="1"/>
        <charset val="204"/>
      </rPr>
      <t>Задача 3</t>
    </r>
    <r>
      <rPr>
        <i/>
        <sz val="12"/>
        <color theme="1"/>
        <rFont val="Times New Roman"/>
        <family val="1"/>
        <charset val="204"/>
      </rPr>
      <t>: Повышение разнообразия услуг, предоставляемых муниципальными библиотеками</t>
    </r>
  </si>
  <si>
    <r>
      <rPr>
        <b/>
        <i/>
        <sz val="12"/>
        <color theme="1"/>
        <rFont val="Times New Roman"/>
        <family val="1"/>
        <charset val="204"/>
      </rPr>
      <t>Задача 1</t>
    </r>
    <r>
      <rPr>
        <i/>
        <sz val="12"/>
        <color theme="1"/>
        <rFont val="Times New Roman"/>
        <family val="1"/>
        <charset val="204"/>
      </rPr>
      <t xml:space="preserve">: Развитие и поддержка профессионального искусства.
</t>
    </r>
  </si>
  <si>
    <t>Число посещений театров</t>
  </si>
  <si>
    <t>Число посещений концертных организаций</t>
  </si>
  <si>
    <t>Число посещений Выставочного центра "Галерея"</t>
  </si>
  <si>
    <t>Количество участников культурно - досуговых мероприятий</t>
  </si>
  <si>
    <t>Чел</t>
  </si>
  <si>
    <t>Количество участников клубных формирований в расчете на 1000 человек населения</t>
  </si>
  <si>
    <t>Чел.</t>
  </si>
  <si>
    <r>
      <rPr>
        <b/>
        <i/>
        <sz val="12"/>
        <color theme="1"/>
        <rFont val="Times New Roman"/>
        <family val="1"/>
        <charset val="204"/>
      </rPr>
      <t>Задача 2</t>
    </r>
    <r>
      <rPr>
        <i/>
        <sz val="12"/>
        <color theme="1"/>
        <rFont val="Times New Roman"/>
        <family val="1"/>
        <charset val="204"/>
      </rPr>
      <t xml:space="preserve">: Организация досуга населения, расширение спектра и повышение качества услуг для населения, предоставляемых муниципальными организациями культуры
</t>
    </r>
  </si>
  <si>
    <r>
      <rPr>
        <b/>
        <i/>
        <sz val="12"/>
        <color theme="1"/>
        <rFont val="Times New Roman"/>
        <family val="1"/>
        <charset val="204"/>
      </rPr>
      <t>Задача 3</t>
    </r>
    <r>
      <rPr>
        <i/>
        <sz val="12"/>
        <color theme="1"/>
        <rFont val="Times New Roman"/>
        <family val="1"/>
        <charset val="204"/>
      </rPr>
      <t xml:space="preserve">: Модернизация муниципальных учреждений культуры, развитие материально - технической базы, обеспечение комфортного и безопасного пребывания граждан
</t>
    </r>
  </si>
  <si>
    <t>Доля помещений муниципальных учреждений культуры, находящихся в удовлетворительном состоянии в общем числе помещений муниципальных учреждений культуры</t>
  </si>
  <si>
    <t xml:space="preserve">Подпрограмма 3.
"Развитие туризма на территории муниципального образования "Город Ижевск", сохранение, использование и популяризация объектов культурного наследия"
</t>
  </si>
  <si>
    <t>Рост внутреннего и въездного туристского потока (включая экскурсантов и транзитных туристов)</t>
  </si>
  <si>
    <r>
      <rPr>
        <b/>
        <i/>
        <sz val="12"/>
        <color theme="1"/>
        <rFont val="Times New Roman"/>
        <family val="1"/>
        <charset val="204"/>
      </rPr>
      <t>Задача 1</t>
    </r>
    <r>
      <rPr>
        <i/>
        <sz val="12"/>
        <color theme="1"/>
        <rFont val="Times New Roman"/>
        <family val="1"/>
        <charset val="204"/>
      </rPr>
      <t xml:space="preserve">: Увеличение внутреннего и въездного туристического потока, сохранение и популяризация исторического и культурного наследия, его включение в сферу социально-культурной деятельности и туризма
</t>
    </r>
  </si>
  <si>
    <r>
      <rPr>
        <b/>
        <i/>
        <sz val="12"/>
        <color theme="1"/>
        <rFont val="Times New Roman"/>
        <family val="1"/>
        <charset val="204"/>
      </rPr>
      <t xml:space="preserve">Цель: </t>
    </r>
    <r>
      <rPr>
        <i/>
        <sz val="12"/>
        <color theme="1"/>
        <rFont val="Times New Roman"/>
        <family val="1"/>
        <charset val="204"/>
      </rPr>
      <t xml:space="preserve">Создание благоприятных условий для формирования современной конкурентоспособной туристской отрасли на территории МО "Город Ижевск", направленное на увеличение въездного туристского потока;
</t>
    </r>
  </si>
  <si>
    <t>Количество туристов, въехавших на территорию муниципального образования "Город Ижевск"</t>
  </si>
  <si>
    <t>Количество объектов культурного наследия, памятников, артобъектов, расположенных на территории МО "Город Ижевск", включенных в туристические маршруты</t>
  </si>
  <si>
    <t xml:space="preserve">Подпрограмма 4
"Энергосбережение и повышение энергетической эффективности"
</t>
  </si>
  <si>
    <r>
      <rPr>
        <b/>
        <i/>
        <sz val="12"/>
        <color theme="1"/>
        <rFont val="Times New Roman"/>
        <family val="1"/>
        <charset val="204"/>
      </rPr>
      <t>Цель</t>
    </r>
    <r>
      <rPr>
        <i/>
        <sz val="12"/>
        <color theme="1"/>
        <rFont val="Times New Roman"/>
        <family val="1"/>
        <charset val="204"/>
      </rPr>
      <t xml:space="preserve">: Повышение энергетической эффективности в учреждениях культуры и детских школах искусств
</t>
    </r>
  </si>
  <si>
    <t>Сокращение бюджетных расходов на приобретение топливно-энергетических ресурсов муниципальными учреждениями</t>
  </si>
  <si>
    <t>Тыс. руб.</t>
  </si>
  <si>
    <r>
      <rPr>
        <b/>
        <i/>
        <sz val="12"/>
        <color theme="1"/>
        <rFont val="Times New Roman"/>
        <family val="1"/>
        <charset val="204"/>
      </rPr>
      <t>Задача 1</t>
    </r>
    <r>
      <rPr>
        <i/>
        <sz val="12"/>
        <color theme="1"/>
        <rFont val="Times New Roman"/>
        <family val="1"/>
        <charset val="204"/>
      </rPr>
      <t>. Обеспечение снижения в сопоставимых условиях объема потребления ТЭР по каждому из ресурсов.</t>
    </r>
  </si>
  <si>
    <t>Удельный расход электрической энергии на снабжение органов местного самоуправления и муниципальных учреждений (в расчете на 1 кв. метр общей площади)</t>
  </si>
  <si>
    <t>кВт.ч/м2</t>
  </si>
  <si>
    <t>Удельный расход тепловой энергии на снабжение органов местного самоуправления и муниципальных учреждений (в расчете на 1 кв. метр общей площади)</t>
  </si>
  <si>
    <t>Гкал/м2</t>
  </si>
  <si>
    <t>Удельный расход холодной воды на снабжение органов местного самоуправления и муниципальных учреждений (в расчете на 1 человека)</t>
  </si>
  <si>
    <t>м3/чел.</t>
  </si>
  <si>
    <t>Удельный расход горячей воды на снабжение органов местного самоуправления и муниципальных учреждений (в расчете на 1 человека)</t>
  </si>
  <si>
    <t>Удельный расход природного газа на снабжение органов местного самоуправления и муниципальных учреждений (в расчете на 1 человека)</t>
  </si>
  <si>
    <t xml:space="preserve">Подпрограмма 5
Создание условий для реализации муниципальной программы
</t>
  </si>
  <si>
    <r>
      <rPr>
        <b/>
        <i/>
        <sz val="12"/>
        <color theme="1"/>
        <rFont val="Times New Roman"/>
        <family val="1"/>
        <charset val="204"/>
      </rPr>
      <t>Цель</t>
    </r>
    <r>
      <rPr>
        <i/>
        <sz val="12"/>
        <color theme="1"/>
        <rFont val="Times New Roman"/>
        <family val="1"/>
        <charset val="204"/>
      </rPr>
      <t xml:space="preserve">: Создание условий для эффективной реализации Муниципальной программы
</t>
    </r>
  </si>
  <si>
    <t>Удовлетворенность населения деятельностью органов местного самоуправления в сфере культуры и туризма</t>
  </si>
  <si>
    <r>
      <rPr>
        <b/>
        <i/>
        <sz val="12"/>
        <color theme="1"/>
        <rFont val="Times New Roman"/>
        <family val="1"/>
        <charset val="204"/>
      </rPr>
      <t>Задача 1</t>
    </r>
    <r>
      <rPr>
        <i/>
        <sz val="12"/>
        <color theme="1"/>
        <rFont val="Times New Roman"/>
        <family val="1"/>
        <charset val="204"/>
      </rPr>
      <t xml:space="preserve">: Реализация установленных полномочий (функций) Управления по культуре и туризму Администрации города Ижевска
</t>
    </r>
  </si>
  <si>
    <t>Количество объектов культурного наследия, памятников, арт -объектов, расположенных на территории муниципального образования "Город Ижевск", включенных в перечень объектов истории и культуры муниципального образования "Город Ижевск"</t>
  </si>
  <si>
    <t>Исполнение расходных обязательств к общему объему утвержденных ассигнований на очередной финансовый год</t>
  </si>
  <si>
    <r>
      <rPr>
        <b/>
        <i/>
        <sz val="12"/>
        <color theme="1"/>
        <rFont val="Times New Roman"/>
        <family val="1"/>
        <charset val="204"/>
      </rPr>
      <t>Задача 2</t>
    </r>
    <r>
      <rPr>
        <i/>
        <sz val="12"/>
        <color theme="1"/>
        <rFont val="Times New Roman"/>
        <family val="1"/>
        <charset val="204"/>
      </rPr>
      <t xml:space="preserve">: Оптимизация бюджетных расходов муниципального образования "Город Ижевск", в том числе за счет привлечения средств из вышестоящих бюджетов и внебюджетных источников
</t>
    </r>
  </si>
  <si>
    <t>Объем привлеченных средств из вышестоящих бюджетов и внебюджетных источников</t>
  </si>
  <si>
    <t>Подпрограмма 1.
"Библиотечное обслуживание населения"</t>
  </si>
  <si>
    <t xml:space="preserve">Основное мероприятие 1
Проведение мероприятий по модернизации муниципальных библиотек, в том числе создание модельных библиотек в рамках реализации национального проекта "Культура"
</t>
  </si>
  <si>
    <t>Управление по культуре и туризму, Министерство культуры и туризма (по согласованию), МБУ ЦБС города Ижевска</t>
  </si>
  <si>
    <t>Выполнение муниципальной услуги "Предоставление документа в пользование по требованию (библиотечное обслуживание населения)"</t>
  </si>
  <si>
    <t>0261610</t>
  </si>
  <si>
    <t>2020-2025</t>
  </si>
  <si>
    <t>Участие в конкурсе в рамках национального проекта "Культура" на создание модельных библиотек</t>
  </si>
  <si>
    <t>2020 - 2025</t>
  </si>
  <si>
    <t>Управление по культуре и туризму, МБУ ЦБС города Ижевска</t>
  </si>
  <si>
    <t xml:space="preserve"> МБУ ЦБС города Ижевска</t>
  </si>
  <si>
    <t>Количество модельных библиотек (нарастающим итогом)</t>
  </si>
  <si>
    <t>Проведение косметических и капитальных ремонтов муниципальных библиотек</t>
  </si>
  <si>
    <t>Сдача в аренду помещений муниципальных библиотек и предоставление платных услуг населению</t>
  </si>
  <si>
    <t>Доля отремонтированных площадей помещений библиотек в общей площади помещений библиотек</t>
  </si>
  <si>
    <t>Доход от сдачи в аренду помещений муниципальных библиотек и от платных услуг</t>
  </si>
  <si>
    <t xml:space="preserve">Основное мероприятие 2
"Реализация мероприятий, направленных на формирование положительного образа муниципальных библиотек и усиление культурно - просветительской функции"
</t>
  </si>
  <si>
    <t>Проведение социологических исследований с целью изучения общественного мнения по качеству и доступности библиотечных услуг.</t>
  </si>
  <si>
    <t>Количество опрошенных жителей о качестве и доступности библиотечных услуг</t>
  </si>
  <si>
    <t>Человек</t>
  </si>
  <si>
    <t>Развитие сотрудничества с государственными и общественными институтами и коммерческими организациями, в том числе с применением механизма муниципального - частного партнерства</t>
  </si>
  <si>
    <t>Количество реализованных проектов совместно с организациями различной правовой форм собственности</t>
  </si>
  <si>
    <t>Организация и проведение социокультурных проектов и программ, реализуемых муниципальными библиотеками</t>
  </si>
  <si>
    <t>Количество городских социокультурных проектов и программ, реализуемых муниципальными библиотеками</t>
  </si>
  <si>
    <t>Единиц в год</t>
  </si>
  <si>
    <t xml:space="preserve">Основное мероприятие 3
"Предоставление равного доступа к информационным ресурсам муниципальных библиотек для всех категорий граждан МО "Город Ижевск"
</t>
  </si>
  <si>
    <t>2021 - 2025</t>
  </si>
  <si>
    <t>Выдача муниципальным библиотеками документов на всех видах носителей, в том числе, электронных</t>
  </si>
  <si>
    <t>Обновление и комплектование книжных фондов муниципальных библиотек, в том числе на электронных носителях</t>
  </si>
  <si>
    <t>Количество выданных на всех видах носителей документов</t>
  </si>
  <si>
    <t>Количество новых поступлений документов на всех видах носителей на 1000 населения</t>
  </si>
  <si>
    <t>Подпрограмма 2.                          "Организация досуга и предоставление услуг организаций культуры. Поддержка профессионального искусства"</t>
  </si>
  <si>
    <t>Показ спектаклей</t>
  </si>
  <si>
    <t>МБУК "Муниципальный театр "Молодой человек"</t>
  </si>
  <si>
    <t>0161630</t>
  </si>
  <si>
    <t>Количество новых постановок, концертных программ</t>
  </si>
  <si>
    <t>Количество показов спектаклей, в том числе на благотворительной основе</t>
  </si>
  <si>
    <t>Количество показов концертных программ</t>
  </si>
  <si>
    <t>Показ концертных программ</t>
  </si>
  <si>
    <t>МБУК "Муниципальный театр "Молодой человек", МБУ "Муниципальный камерный хор им. П.И. Чайковского", МАУК МХА "Ижевск"</t>
  </si>
  <si>
    <t>МБУ "Муниципальный камерный хор им. П.И. Чайковского", МАУК МХА "Ижевск"</t>
  </si>
  <si>
    <t>Основное мероприятие 2             "Организация досуга населения"</t>
  </si>
  <si>
    <t>01 61423, 61620</t>
  </si>
  <si>
    <t>Проведение культурно-досуговых мероприятий, организация деятельности клубных формирований</t>
  </si>
  <si>
    <t>Управление по культуре и туризму, МБУК ДК "Восточный", МБУ ДДК "Ижсталь", МБУК ДНТ "Спартак"</t>
  </si>
  <si>
    <t>Проведение культурно-досуговых мероприятий</t>
  </si>
  <si>
    <t>Организация деятельности клубных формирований, в том числе национальных самодеятельных коллективов</t>
  </si>
  <si>
    <t>Осуществление экскурсионного обслуживания</t>
  </si>
  <si>
    <t>Управление по культуре и туризму, МАУК ВЦ "Галерея"</t>
  </si>
  <si>
    <t>0161600</t>
  </si>
  <si>
    <t>Управление по культуре и туризму, МБУК Муниципальный театр "Молодой человек", МБУ "Муниципальный камерный хор им. П.И. Чайковского", АМУК МХА "Ижевск", МБУК ДК "Восточный", МБУ ДДК "Ижсталь", МБУК ДНТ "Спартак"</t>
  </si>
  <si>
    <t>Управление по культуре и туризму,  МБУК ДК "Восточный", МБУ ДДК "Ижсталь", МБУК ДНТ "Спартак", МАУК ВЦ "Галерея"</t>
  </si>
  <si>
    <t>Количество национальных самодеятельных коллективов из числа клубных формирований</t>
  </si>
  <si>
    <t>ед</t>
  </si>
  <si>
    <t>Число экскурсий</t>
  </si>
  <si>
    <t xml:space="preserve">Основное мероприятие 3                         Расширение спектра и повышение качества предоставляемых услуг, предоставляемых муниципальными организациями </t>
  </si>
  <si>
    <t>01 61423, 61600,61620,61630</t>
  </si>
  <si>
    <t>Формирование перечня дополнительных услуг и предоставляемых муниципальным КДУ И ВЦ Галерея</t>
  </si>
  <si>
    <t>Управление по культуре и туризму, муниципальные учреждения культуры</t>
  </si>
  <si>
    <t>Предоставление платных услуг населению</t>
  </si>
  <si>
    <t>Количество платных услуг, предоставляемых населению муниципальными учреждениями культуры</t>
  </si>
  <si>
    <t>Доход муниципальных учреждений культуры от предоставления платных услуг населению</t>
  </si>
  <si>
    <t xml:space="preserve">Основное мероприятие 4
"Проведение мероприятий по модернизации муниципальных учреждений культуры, укреплению материально технической базы"
</t>
  </si>
  <si>
    <t>Проведение косметических и капитальных ремонтов муниципальных учреждений культуры и помещений профессиональных творческих коллективов</t>
  </si>
  <si>
    <t>Управление по культуре и туризму, МБУК ДК "Восточный", МБУК ДНТ "Спартак", МБУ ДДК "Ижсталь", МБУК ММТ "Молодой человек", МАУК МХА "Ижевск", МБУК ИМКХ им. Чайковского"</t>
  </si>
  <si>
    <t>01 61423, 61600,61620, 61630</t>
  </si>
  <si>
    <t>Доля отремонтированных площадей помещений МУК в общей площади помещений муниципальных учреждений культуры</t>
  </si>
  <si>
    <t xml:space="preserve">Подпрограмма 3
"Развитие туризма на территории муниципального образования "Город Ижевск", сохранение, использование и популяризация объектов культурного наследия"
</t>
  </si>
  <si>
    <t>Управление по культуре и туризму</t>
  </si>
  <si>
    <t>Управление по культуре и туризму, МАУ "ЦРКиТ"</t>
  </si>
  <si>
    <t xml:space="preserve">Основное мероприятие 1
"Организация работы по привлечению туристов"
</t>
  </si>
  <si>
    <t>0160401</t>
  </si>
  <si>
    <t>Создание и организация работы сайта по продвижению туристических услуг</t>
  </si>
  <si>
    <t>Участие в региональных и российских презентационных мероприятиях (выставках, семинарах, форумах и др.);</t>
  </si>
  <si>
    <t>Создание событийного календаря муниципального образования "Город Ижевск";</t>
  </si>
  <si>
    <t>Разработка туристских маршрутов</t>
  </si>
  <si>
    <t>Обеспечение эксплуатационно-технического обслуживания зданий и помещений, учреждений культуры а также содержание указанных зданий и помещений, оборудования и прилегающей территории в надлежащем состоянии</t>
  </si>
  <si>
    <t>Управление по культуре и туризму, МАУ "ЦРКиТ""</t>
  </si>
  <si>
    <t>Количество посещений сайта</t>
  </si>
  <si>
    <t>Количество мероприятий в событийном календаре в МО "Город Ижевск"</t>
  </si>
  <si>
    <t>Количества туристских маршрутов</t>
  </si>
  <si>
    <t>Созданы условия для бесперебойной работы зданий и помещений учреждений культуры</t>
  </si>
  <si>
    <t>Да/нет</t>
  </si>
  <si>
    <t>Доход МАУ "ЦРКиТ" от предоставления платных услуг населению</t>
  </si>
  <si>
    <t>да</t>
  </si>
  <si>
    <t xml:space="preserve">Основное мероприятие 1
Реализация мероприятий по энергосбережению и повышению энергетической эффективности
</t>
  </si>
  <si>
    <t>2022 - 2025</t>
  </si>
  <si>
    <t>Техническое обслуживание и проведение ремонтных работ систем энергоснабжения (замена люминесцентных светильников на светодиодные, замена ламп накаливания на энергосберегающие, замена электропроводки, установка датчиков присутствия и др.)</t>
  </si>
  <si>
    <t>МУК</t>
  </si>
  <si>
    <t>Техническое обслуживание и проведение ремонтных работ систем отопления и водоснабжения (промывка и опрессовка системы отопления, установка кранов на радиатор отопления, замена радиаторов отопления, частичный ремонт кровли, входных групп, утепление фасадов зданий, замена окон и регулировка оконных конструкций и др.)</t>
  </si>
  <si>
    <t>Техническое обслуживание и проведение ремонтных работ систем водоснабжения (установка экономичной водоразборной арматуры)</t>
  </si>
  <si>
    <t>Техническое обслуживание и проведение ремонтных работ систем горячего водоснабжения</t>
  </si>
  <si>
    <t>Автоматизация оборудования газовой котельной</t>
  </si>
  <si>
    <t>МБУК ДНТ "Спартак"</t>
  </si>
  <si>
    <t>Объем потребления электрической энергии МУК</t>
  </si>
  <si>
    <t>КВт/ч</t>
  </si>
  <si>
    <t>Объем потребления тепловой энергии МУК</t>
  </si>
  <si>
    <t>Гкал</t>
  </si>
  <si>
    <t>Объем потребления холодной воды</t>
  </si>
  <si>
    <t>куб. м</t>
  </si>
  <si>
    <t>Объем потребления горячей воды</t>
  </si>
  <si>
    <t>Объем потребления газа</t>
  </si>
  <si>
    <t xml:space="preserve">Основное мероприятие 1
Обеспечение функций муниципальных органов
</t>
  </si>
  <si>
    <t>0160030, 0360400</t>
  </si>
  <si>
    <t>Обеспечение функций Управления по культуре и туризму</t>
  </si>
  <si>
    <t>Проведение независимой оценки качества предоставления услуг муниципальными учреждениями культуры</t>
  </si>
  <si>
    <t>Управление по культуре и туризму, МУК</t>
  </si>
  <si>
    <t>Организация и проведение крупных мероприятий (фестивалей, праздников, конкурсов), в том числе регионального и российского масштаба</t>
  </si>
  <si>
    <t>Сохранение кадрового потенциала отрасли, повышение престижности и привлекательности профессий в сфере культуры</t>
  </si>
  <si>
    <t>Уровень выполнения значений ожидаемых непосредственных результатов реализации мероприятий муниципальной программы</t>
  </si>
  <si>
    <t>Проведена/непроведена независимая оценка качества предоставления услуг муниципальными учреждениями культуры</t>
  </si>
  <si>
    <t>Количество проведенных крупных мероприятий (фестивалей, праздников, конкурсов), в том числе регионального и российского масштаба</t>
  </si>
  <si>
    <t>Доля молодых руководителей и специалистов в возрасте до 40 лет в общей численности руководителей и специалистов</t>
  </si>
  <si>
    <t>нет</t>
  </si>
  <si>
    <t>0160030</t>
  </si>
  <si>
    <t xml:space="preserve">Основное мероприятие 2
Проведение мероприятий по привлечению средств из вышестоящих бюджетов и внебюджетных источников
</t>
  </si>
  <si>
    <t>Подготовка заявок для участие в конкурсах на получение средств из вышестоящих источников и грантов</t>
  </si>
  <si>
    <t>Количество поданных заявок на участие в конкурсах на получение средств из вышестоящих бюджетов и грантов</t>
  </si>
  <si>
    <t>Итого по подпрограмме 2</t>
  </si>
  <si>
    <t>Итого по подпрограмме 4</t>
  </si>
  <si>
    <t>Итого по подпрограмме 3</t>
  </si>
  <si>
    <t>Итого по подпрограмме 5</t>
  </si>
  <si>
    <t xml:space="preserve">           Создание, показ (организация показа) спектаклей, театральных постановок, концертов и концертных программ</t>
  </si>
  <si>
    <t>Основное мероприятие 1               "Организация показа спектаклей и концертных программ"</t>
  </si>
  <si>
    <t>2019 - 2025</t>
  </si>
  <si>
    <t>Количество региональных и российских презентационных мероприятий (выставок, семинаров, форумов и др.) в которых было принято участие</t>
  </si>
  <si>
    <t>Основное мероприятие «Оказание муниципальных услуг, выполнение работ, финансовое обеспечение деятельности муниципальных учреждений»</t>
  </si>
  <si>
    <t>Управление по культуре и туризму, МБУ «ЦБС города Ижевска»</t>
  </si>
  <si>
    <t>07 1 02 00000</t>
  </si>
  <si>
    <t>Формирование, учет, изучение, обеспечение физического сохранения и безопасности фондов библиотеки. Библиотечное, библиографическое и информационное обслуживание пользователей библиотеки. Библиографическая обработка документов и создание каталогов.</t>
  </si>
  <si>
    <t>07 1 02 61610</t>
  </si>
  <si>
    <t>Подпрограмма «Организация досуга и предоставление услуг организаций культуры. Поддержка профессионального искусства»</t>
  </si>
  <si>
    <t>Управление по культуре и туризму, МАУ ЦРК «Русский дом», МАУ ВЦ «Галерея», МБУК ДК «Восточный», МБУ ДДК «Ижсталь», МБУК ДНТ «Спартак», МБУК ММТ «Молодой человек», МБУК хор им. П.И. Чайковского, МАУК муниципальных хореографический ансамбль «Ижевск»</t>
  </si>
  <si>
    <t>07 2 01 00000</t>
  </si>
  <si>
    <t>Организация культурно-досуговых мероприятий</t>
  </si>
  <si>
    <t>07 2 01 61423</t>
  </si>
  <si>
    <t>Создание экспозиций (выставок) музеев. Публичный показ музейных предметов, музейных коллекций</t>
  </si>
  <si>
    <t>Управление по культуре и туризму, МАУ ВЦ «Галерея»</t>
  </si>
  <si>
    <t>07 2 01 61600</t>
  </si>
  <si>
    <t>Создание, организация показа, показ спектаклей, концертов и концертных программ</t>
  </si>
  <si>
    <t>Управление по культуре и туризму, МБУК ММТ «Молодой человек», МБУК хор им. П.И. Чайковского, МАУК муниципальных хореографический ансамбль «Ижевск»</t>
  </si>
  <si>
    <t>07 2 01 61630</t>
  </si>
  <si>
    <t>Подпрограмма «Развитие туризма на территории муниципального образования «Город Ижевск», сохранение, использование и популяризация объектов культурного наследия»</t>
  </si>
  <si>
    <t>07 3 00 000000</t>
  </si>
  <si>
    <t>Управление по культуре и туризму Администрации города Ижевска, МАУ «ЦРКиТ»</t>
  </si>
  <si>
    <t>07 3 01 00000</t>
  </si>
  <si>
    <t>Развитие туризма, эксплуатационно-техническое обслуживание помещений и территорий в учреждениях культуры</t>
  </si>
  <si>
    <t>07 3 01 60401</t>
  </si>
  <si>
    <t>Подпрограмма «Энергосбережение и повышение энергетической эффективности»</t>
  </si>
  <si>
    <t>07 4 00 00000</t>
  </si>
  <si>
    <t>Основное мероприятие «Реализация мероприятий по энергосбережению и повышению энергетической эффективности»</t>
  </si>
  <si>
    <t>Управление по культуре и туризму Администрации города Ижевска, МУК</t>
  </si>
  <si>
    <t>07 4 01 00000</t>
  </si>
  <si>
    <t>Мероприятия по энергосбережению и повышению энергетической эффективности»</t>
  </si>
  <si>
    <t>07 4 01 65780</t>
  </si>
  <si>
    <t>Проведение праздников и мероприятий</t>
  </si>
  <si>
    <t>Управление по культуре и туризму,МАУ ЦРК «Русский дом»</t>
  </si>
  <si>
    <t>Основное мероприятие "Создание условий для массового отдыха жителей городского округа"</t>
  </si>
  <si>
    <t>Управление по культуре и туризму Администрации г.Ижевска, МБУК ДК «Восточный», МБУ ДДК «Ижсталь», МБУК ДНТ «Спартак»</t>
  </si>
  <si>
    <t>Наименование показателя</t>
  </si>
  <si>
    <t>«Библиотечное обслуживание населения»</t>
  </si>
  <si>
    <t>Библиотечное, библиографическое и информационное обслуживание пользователей библиотеки</t>
  </si>
  <si>
    <t>Библиографическая обработка документов и создание каталогов.</t>
  </si>
  <si>
    <t>Формирование, учет, изучение, обеспечение физического сохранения и безопасности фондов библиотек, включая оцифровку фондов.</t>
  </si>
  <si>
    <t>Расходы бюджета города Ижевска на оказание муниципальной услуги</t>
  </si>
  <si>
    <t>тыс. руб.</t>
  </si>
  <si>
    <t>«Организация  досуга и предоставление услуг организаций культуры. Поддержка профессионального искусства».</t>
  </si>
  <si>
    <t>61423, 61620, 61600</t>
  </si>
  <si>
    <t>Организация и  проведение  культурно-массовых мероприятий</t>
  </si>
  <si>
    <t>Количество культурно-массовых мероприятий</t>
  </si>
  <si>
    <t>61423, 61620</t>
  </si>
  <si>
    <t>Организация деятельности клубных формирований и формирований самодеятельного народного творчества</t>
  </si>
  <si>
    <t>Показ (организация показа) спектаклей (театральных постановок)</t>
  </si>
  <si>
    <t>Количество публичных выступлений</t>
  </si>
  <si>
    <t>Организация и  проведение мероприятий</t>
  </si>
  <si>
    <t>Создание концертов и концертных программ</t>
  </si>
  <si>
    <t>Количество новых концертных программ</t>
  </si>
  <si>
    <t>Организация показа концертов и  концертных программ</t>
  </si>
  <si>
    <t>Количество показов</t>
  </si>
  <si>
    <t>Расходы бюджета  МО «Город Ижевск» на оказание муниципальной услуги</t>
  </si>
  <si>
    <t>«Развитие туризма на территории муниципального образования «Город Ижевск», сохранение, использование и популяризация объектов культурного наследия»</t>
  </si>
  <si>
    <t>Содержание (эксплуатация) имущества, находящегося в государственной (муниципальной) собственности</t>
  </si>
  <si>
    <t>Ведение информационных ресурсов и баз данных</t>
  </si>
  <si>
    <t>Расходы бюджета муниципального образования «Город Ижевск» на оказание муниципальной  работы</t>
  </si>
  <si>
    <t>«Создание условий для реализации муниципальной программы»</t>
  </si>
  <si>
    <t>Ведение бухгалтерского учета бюджетными, автономными учреждениями, формирование регистров бухгалтерского учета</t>
  </si>
  <si>
    <t>Количество пользователей отчетов; количество комплектов регистров</t>
  </si>
  <si>
    <t xml:space="preserve">Ведение бюджетного учета, формирование регистров органами власти, казенными учреждениями </t>
  </si>
  <si>
    <t xml:space="preserve">Формирование финансовой (бухгалтерской) отчетности бюджетных и автономных учреждений </t>
  </si>
  <si>
    <t>Количество пользователей отчетов; количество комплектов отчетов</t>
  </si>
  <si>
    <t>Формирование бюджетной отчетности для главного распорядителя, распорядителя, получателя бюджетных средств, главного администратора, администратора источников</t>
  </si>
  <si>
    <t xml:space="preserve"> финансирования дефицита бюджета, главного администратора, администратора доходов бюджета </t>
  </si>
  <si>
    <t>Расходы бюджета муниципального образования «Город Ижевск» на выполнение работы</t>
  </si>
  <si>
    <t>Наименование подпрограммы, основного мероприятия, мероприятия  муниципальной услуги (работы)</t>
  </si>
  <si>
    <t>Значение показателя объема</t>
  </si>
  <si>
    <t>отклонение значения за отчетный период от плана (гр. 8 - гр.7)</t>
  </si>
  <si>
    <t>S8620</t>
  </si>
  <si>
    <t>Подготовка и проведение празднования 100-летия государственности Удмуртии (пополнение библиотечных фондов муниципальных библиотек)</t>
  </si>
  <si>
    <t>07 1 02 S8620</t>
  </si>
  <si>
    <t>S9550</t>
  </si>
  <si>
    <t>На реализацию проектов молодежного инициативного бюджетирования "Атмосфера"</t>
  </si>
  <si>
    <t>07 1 02 S9550</t>
  </si>
  <si>
    <t>A2</t>
  </si>
  <si>
    <t>07 2 А2 07810</t>
  </si>
  <si>
    <t>00450</t>
  </si>
  <si>
    <t>Расходы на организацию и проведение государственных, республиканских и национальных праздников.</t>
  </si>
  <si>
    <t>0750200450</t>
  </si>
  <si>
    <t>S5330</t>
  </si>
  <si>
    <t>Субсидии на реализацию проектов (программ) в сфере государственной национальной политики</t>
  </si>
  <si>
    <t>07502S5330</t>
  </si>
  <si>
    <t>Расходы на поддержку театров</t>
  </si>
  <si>
    <t>Управление по культуре и туризму, МБУК ММТ «Молодой человек»</t>
  </si>
  <si>
    <t>Управление по физической культуре, спорту и молодежной политике Администрации г.Ижевска</t>
  </si>
  <si>
    <t>Администрация Ленинского района города Ижевска</t>
  </si>
  <si>
    <t>Администрация Октябрьского района города Ижевска</t>
  </si>
  <si>
    <t>Управление образования Администрации г.Ижевска</t>
  </si>
  <si>
    <t>Управление имущественных отношений и земельных ресурсовгорода Ижевска</t>
  </si>
  <si>
    <t>Администрация Первомайского района города Ижевска</t>
  </si>
  <si>
    <t>Расходы бюджета муниципального образования "Город Ижевск" на оказание муниципальной услуги (выполнение работы), тыс. рублей</t>
  </si>
  <si>
    <t>сводная бюджетная роспись, план на 1 января отчетного года)</t>
  </si>
  <si>
    <t>к первоначальному плану на отчетный год</t>
  </si>
  <si>
    <t>к уточненному плану на отчетный год</t>
  </si>
  <si>
    <t>к плану на 1 января отчетного года</t>
  </si>
  <si>
    <t>Исполнение плана за отчетный год, %</t>
  </si>
  <si>
    <t>для показателей с желаемой тенденцией увеличения значений (гр.8/гр.7*100%)</t>
  </si>
  <si>
    <t>для показателей с желаемой тенденцией снижения значений ((гр. 7 - гр. 8) / гр. 7) x 100 + 100</t>
  </si>
  <si>
    <t>05</t>
  </si>
  <si>
    <t>Расходы на реализацию мероприятий в рамках проекта "Столичные истории"</t>
  </si>
  <si>
    <t>0750260115</t>
  </si>
  <si>
    <t>0750260110</t>
  </si>
  <si>
    <t>В связи с отсутствием бюджетного финансирования на разработку сайта, созданы официальные страницы учреждения в социальных сетях https://vk.com/tourismizh - 219 подписчиков</t>
  </si>
  <si>
    <t xml:space="preserve">По данному показателю требуется внесение изменений в муниципальную программу, поскольку изначально в расчетный показатель была включена статистика посещений учреждений культуры Удмуртской Республики, не расположенных на территории МО "Город Ижевск". Расчет количества туристов, въехавших на территорию муниципального образования "Город Ижевск" произведен исходя из данных о количестве посещений туристами следующих учреждений: Государственный зоопарк Удмуртии, Национальный музей УР им. К.Герда, Музейно-выставочный комплекс им. М.Т. Калашникова, ВЦ "Галерея" и данных о количестве туристов принявших участие в экскурсионных маршрутах МАУ "ЦРКиТ города Ижевска". </t>
  </si>
  <si>
    <t xml:space="preserve">Постановление Администрации города Ижевска «О внесении изменений в постановление Администрации г. Ижевска от 9 декабря 2019 года № 2412» </t>
  </si>
  <si>
    <t xml:space="preserve">От  28 февраля 2020 года </t>
  </si>
  <si>
    <t>№ 290</t>
  </si>
  <si>
    <t>выполнено</t>
  </si>
  <si>
    <t>не выполнено</t>
  </si>
  <si>
    <t xml:space="preserve">На основании распоряжения Главы Удмуртской Республики  от 18 марта 2020 года № 42-РГ «О введении режима повышенной готовности и об отдельных мерах по снижению риска распространения новой коронавирусной инфекции (2019-nCoV) на территории Удмуртской Республики  (в редакции от 11 декабря 2020 года № 283-РГ) учреждения культуры не работали. 
Мероприятия, организованные после марта 2020 года, носили камерный характер. Площадками проведения мероприятий стали дворовые территории многоквартирных домов, скверы и парки города Ижевска.
</t>
  </si>
  <si>
    <t>В связи со сложной эпидемиологической ситуацией, населению рекомендовано чаще мыть руки, проводить дезинфецирующую влажную уборку каждые 2 часа.</t>
  </si>
  <si>
    <t>В 2020 году в связи с отсутствием финансирования запланированные ремонтные работы в учреждениях не проводились.</t>
  </si>
  <si>
    <t>Для достижения целевогопоказателя по выплате заработной платы учреждениями были привлечены кредитные средства и иная приносящая доход деятельность</t>
  </si>
  <si>
    <t>Отсутствие достаточного финансирования по подпрограмме не позволяет пополнять фонды библиотек в необходимом количестве.</t>
  </si>
  <si>
    <t>Туристический поток снизился в связи с кризисом туристско-экономической отрасли, запретом на оказание туристских услуг в период самоизоляции (пандемии).</t>
  </si>
  <si>
    <t xml:space="preserve">В связи с кризисом туристско-экономической отрасли, запретом на оказание туристских услуг в период самоизоляции (пандемии).
</t>
  </si>
  <si>
    <t>Отчет  о реализации муниципальной программы «Развитие культуры и туризма» за  2020 год</t>
  </si>
  <si>
    <t>78,8</t>
  </si>
  <si>
    <t>54,4</t>
  </si>
  <si>
    <t>44,7</t>
  </si>
  <si>
    <t xml:space="preserve">Наименование показателя </t>
  </si>
  <si>
    <t xml:space="preserve">Значения  показателя </t>
  </si>
  <si>
    <t xml:space="preserve">Обоснование отклонений значений  показателя </t>
  </si>
  <si>
    <t xml:space="preserve">Форма 5. Отчет о достигнутых значениях  показателей  муниципальной программы </t>
  </si>
  <si>
    <r>
      <rPr>
        <b/>
        <i/>
        <sz val="12"/>
        <color theme="1"/>
        <rFont val="Times New Roman"/>
        <family val="1"/>
        <charset val="204"/>
      </rPr>
      <t>Цель</t>
    </r>
    <r>
      <rPr>
        <i/>
        <sz val="12"/>
        <color theme="1"/>
        <rFont val="Times New Roman"/>
        <family val="1"/>
        <charset val="204"/>
      </rPr>
      <t xml:space="preserve">: Создание условий для удовлетворения гражданами своих культурных потребностей, реализации творческого потенциала, развития местного традиционного народного творчества
</t>
    </r>
  </si>
  <si>
    <t xml:space="preserve"> </t>
  </si>
  <si>
    <t>средства бюджета Удмуртской Республики, планируемые к привлечению</t>
  </si>
  <si>
    <t xml:space="preserve">средства бюджета Удмуртской Республики, планируемые к привлечению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</si>
</sst>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00"/>
    <numFmt numFmtId="165" formatCode="_-* #,##0.000\ _₽_-;\-* #,##0.000\ _₽_-;_-* &quot;-&quot;??\ _₽_-;_-@_-"/>
    <numFmt numFmtId="166" formatCode="0.0"/>
    <numFmt numFmtId="167" formatCode="#,##0.0"/>
  </numFmts>
  <fonts count="45" x14ac:knownFonts="1">
    <font>
      <sz val="11"/>
      <color theme="1"/>
      <name val="Calibri"/>
      <family val="2"/>
      <charset val="204"/>
      <scheme val="minor"/>
    </font>
    <font>
      <sz val="12"/>
      <color theme="1"/>
      <name val="Arial"/>
      <family val="2"/>
      <charset val="204"/>
    </font>
    <font>
      <b/>
      <sz val="12"/>
      <color theme="1"/>
      <name val="Times New Roman"/>
      <family val="1"/>
      <charset val="204"/>
    </font>
    <font>
      <sz val="12"/>
      <color theme="1"/>
      <name val="Times New Roman"/>
      <family val="1"/>
      <charset val="204"/>
    </font>
    <font>
      <sz val="10"/>
      <color theme="1"/>
      <name val="Calibri"/>
      <family val="2"/>
      <charset val="204"/>
      <scheme val="minor"/>
    </font>
    <font>
      <sz val="10"/>
      <color theme="1"/>
      <name val="Times New Roman"/>
      <family val="1"/>
      <charset val="204"/>
    </font>
    <font>
      <b/>
      <sz val="10"/>
      <color theme="1"/>
      <name val="Times New Roman"/>
      <family val="1"/>
      <charset val="204"/>
    </font>
    <font>
      <sz val="10"/>
      <color rgb="FF000000"/>
      <name val="Times New Roman"/>
      <family val="1"/>
      <charset val="204"/>
    </font>
    <font>
      <sz val="13"/>
      <color theme="1"/>
      <name val="Times New Roman"/>
      <family val="1"/>
      <charset val="204"/>
    </font>
    <font>
      <sz val="11"/>
      <color theme="1"/>
      <name val="Times New Roman"/>
      <family val="1"/>
      <charset val="204"/>
    </font>
    <font>
      <b/>
      <sz val="11"/>
      <color theme="1"/>
      <name val="Times New Roman"/>
      <family val="1"/>
      <charset val="204"/>
    </font>
    <font>
      <u/>
      <sz val="11"/>
      <color theme="10"/>
      <name val="Calibri"/>
      <family val="2"/>
      <charset val="204"/>
    </font>
    <font>
      <b/>
      <sz val="13"/>
      <color rgb="FF26282F"/>
      <name val="Times New Roman"/>
      <family val="1"/>
      <charset val="204"/>
    </font>
    <font>
      <sz val="10"/>
      <name val="Times New Roman"/>
      <family val="1"/>
      <charset val="204"/>
    </font>
    <font>
      <sz val="11"/>
      <color rgb="FFFF0000"/>
      <name val="Calibri"/>
      <family val="2"/>
      <charset val="204"/>
      <scheme val="minor"/>
    </font>
    <font>
      <b/>
      <sz val="11"/>
      <name val="Times New Roman"/>
      <family val="1"/>
      <charset val="204"/>
    </font>
    <font>
      <b/>
      <sz val="10"/>
      <color rgb="FF000000"/>
      <name val="Arial CYR"/>
      <family val="2"/>
    </font>
    <font>
      <b/>
      <sz val="11"/>
      <color theme="1"/>
      <name val="Calibri"/>
      <family val="2"/>
      <charset val="204"/>
      <scheme val="minor"/>
    </font>
    <font>
      <b/>
      <sz val="10"/>
      <color theme="1"/>
      <name val="Calibri"/>
      <family val="2"/>
      <charset val="204"/>
      <scheme val="minor"/>
    </font>
    <font>
      <b/>
      <sz val="10"/>
      <name val="Times New Roman"/>
      <family val="1"/>
      <charset val="204"/>
    </font>
    <font>
      <sz val="11"/>
      <name val="Calibri"/>
      <family val="2"/>
      <charset val="204"/>
      <scheme val="minor"/>
    </font>
    <font>
      <sz val="12"/>
      <color theme="1"/>
      <name val="Times New Roman CYR"/>
    </font>
    <font>
      <sz val="11.5"/>
      <color theme="1"/>
      <name val="Times New Roman CYR"/>
    </font>
    <font>
      <i/>
      <sz val="12"/>
      <color theme="1"/>
      <name val="Times New Roman"/>
      <family val="1"/>
      <charset val="204"/>
    </font>
    <font>
      <i/>
      <sz val="11"/>
      <color theme="1"/>
      <name val="Calibri"/>
      <family val="2"/>
      <charset val="204"/>
      <scheme val="minor"/>
    </font>
    <font>
      <i/>
      <sz val="12"/>
      <name val="Times New Roman"/>
      <family val="1"/>
      <charset val="204"/>
    </font>
    <font>
      <b/>
      <i/>
      <sz val="12"/>
      <color theme="1"/>
      <name val="Times New Roman"/>
      <family val="1"/>
      <charset val="204"/>
    </font>
    <font>
      <b/>
      <i/>
      <sz val="12"/>
      <name val="Times New Roman"/>
      <family val="1"/>
      <charset val="204"/>
    </font>
    <font>
      <i/>
      <sz val="12"/>
      <color theme="1"/>
      <name val="Calibri"/>
      <family val="2"/>
      <charset val="204"/>
      <scheme val="minor"/>
    </font>
    <font>
      <b/>
      <sz val="12"/>
      <color theme="1"/>
      <name val="Times New Roman CYR"/>
      <charset val="204"/>
    </font>
    <font>
      <b/>
      <sz val="11.5"/>
      <color theme="1"/>
      <name val="Times New Roman CYR"/>
      <charset val="204"/>
    </font>
    <font>
      <b/>
      <sz val="10"/>
      <color rgb="FF000000"/>
      <name val="Times New Roman"/>
      <family val="1"/>
      <charset val="204"/>
    </font>
    <font>
      <sz val="12"/>
      <color rgb="FF000000"/>
      <name val="Times New Roman"/>
      <family val="1"/>
      <charset val="204"/>
    </font>
    <font>
      <sz val="12"/>
      <name val="Times New Roman"/>
      <family val="1"/>
      <charset val="204"/>
    </font>
    <font>
      <sz val="11"/>
      <name val="Times New Roman"/>
      <family val="1"/>
      <charset val="204"/>
    </font>
    <font>
      <i/>
      <sz val="10"/>
      <color theme="1"/>
      <name val="Times New Roman"/>
      <family val="1"/>
      <charset val="204"/>
    </font>
    <font>
      <sz val="11"/>
      <color theme="1"/>
      <name val="Calibri"/>
      <family val="2"/>
      <charset val="204"/>
      <scheme val="minor"/>
    </font>
    <font>
      <b/>
      <sz val="12"/>
      <color theme="1"/>
      <name val="Times New Roman CYR"/>
    </font>
    <font>
      <b/>
      <sz val="11.5"/>
      <color theme="1"/>
      <name val="Times New Roman CYR"/>
    </font>
    <font>
      <sz val="10"/>
      <color theme="1"/>
      <name val="Times New Roman CYR"/>
    </font>
    <font>
      <sz val="11.5"/>
      <color theme="1"/>
      <name val="Times New Roman CYR"/>
      <charset val="204"/>
    </font>
    <font>
      <sz val="12"/>
      <color theme="1"/>
      <name val="Times New Roman CYR"/>
      <charset val="204"/>
    </font>
    <font>
      <sz val="12"/>
      <name val="Times New Roman CYR"/>
    </font>
    <font>
      <strike/>
      <sz val="11.5"/>
      <color theme="1"/>
      <name val="Times New Roman CYR"/>
    </font>
    <font>
      <b/>
      <strike/>
      <sz val="11.5"/>
      <color theme="1"/>
      <name val="Times New Roman CYR"/>
      <charset val="204"/>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11" fillId="0" borderId="0" applyNumberFormat="0" applyFill="0" applyBorder="0" applyAlignment="0" applyProtection="0">
      <alignment vertical="top"/>
      <protection locked="0"/>
    </xf>
    <xf numFmtId="0" fontId="16" fillId="0" borderId="16">
      <alignment vertical="top" wrapText="1"/>
    </xf>
    <xf numFmtId="43" fontId="36" fillId="0" borderId="0" applyFont="0" applyFill="0" applyBorder="0" applyAlignment="0" applyProtection="0"/>
  </cellStyleXfs>
  <cellXfs count="458">
    <xf numFmtId="0" fontId="0" fillId="0" borderId="0" xfId="0"/>
    <xf numFmtId="0" fontId="1" fillId="0" borderId="0" xfId="0" applyFont="1" applyAlignment="1">
      <alignment horizontal="justify"/>
    </xf>
    <xf numFmtId="0" fontId="3" fillId="0" borderId="0" xfId="0" applyFont="1" applyAlignment="1">
      <alignment horizontal="justify"/>
    </xf>
    <xf numFmtId="0" fontId="2" fillId="0" borderId="0" xfId="0" applyFont="1" applyAlignment="1">
      <alignment horizontal="justify"/>
    </xf>
    <xf numFmtId="0" fontId="1" fillId="0" borderId="0" xfId="0" applyFont="1" applyAlignment="1">
      <alignment horizontal="justify" wrapText="1"/>
    </xf>
    <xf numFmtId="0" fontId="4" fillId="0" borderId="0" xfId="0" applyFont="1" applyAlignment="1">
      <alignment wrapText="1"/>
    </xf>
    <xf numFmtId="0" fontId="2" fillId="0" borderId="0" xfId="0" applyFont="1" applyAlignment="1">
      <alignment horizontal="center" wrapText="1"/>
    </xf>
    <xf numFmtId="0" fontId="1" fillId="0" borderId="0" xfId="0" applyFont="1" applyBorder="1" applyAlignment="1">
      <alignment horizontal="justify" wrapText="1"/>
    </xf>
    <xf numFmtId="0" fontId="0" fillId="0" borderId="1" xfId="0" applyBorder="1" applyAlignment="1">
      <alignment horizontal="center" vertical="top" wrapText="1"/>
    </xf>
    <xf numFmtId="0" fontId="3" fillId="0" borderId="1" xfId="0" applyFont="1" applyBorder="1" applyAlignment="1">
      <alignment horizontal="center" vertical="top" wrapText="1"/>
    </xf>
    <xf numFmtId="4" fontId="0" fillId="0" borderId="0" xfId="0" applyNumberFormat="1"/>
    <xf numFmtId="0" fontId="0" fillId="0" borderId="0" xfId="0" applyBorder="1"/>
    <xf numFmtId="0" fontId="3" fillId="0" borderId="0" xfId="0" applyFont="1" applyBorder="1" applyAlignment="1">
      <alignment horizontal="center" vertical="top" wrapText="1"/>
    </xf>
    <xf numFmtId="0" fontId="17" fillId="0" borderId="0" xfId="0" applyFont="1"/>
    <xf numFmtId="4" fontId="17" fillId="0" borderId="0" xfId="0" applyNumberFormat="1" applyFont="1"/>
    <xf numFmtId="0" fontId="3" fillId="0" borderId="1" xfId="0" applyFont="1" applyBorder="1" applyAlignment="1">
      <alignment horizontal="center" vertical="top" wrapText="1"/>
    </xf>
    <xf numFmtId="0" fontId="3" fillId="0" borderId="10" xfId="0" applyFont="1" applyBorder="1" applyAlignment="1">
      <alignment horizontal="center" vertical="top" wrapText="1"/>
    </xf>
    <xf numFmtId="0" fontId="4" fillId="0" borderId="0" xfId="0" applyFont="1" applyAlignment="1">
      <alignment wrapText="1"/>
    </xf>
    <xf numFmtId="0" fontId="1" fillId="0" borderId="0" xfId="0" applyFont="1" applyBorder="1" applyAlignment="1">
      <alignment horizontal="justify" wrapText="1"/>
    </xf>
    <xf numFmtId="0" fontId="3" fillId="0" borderId="1" xfId="0" applyFont="1" applyBorder="1" applyAlignment="1">
      <alignment horizontal="center" vertical="top" wrapText="1"/>
    </xf>
    <xf numFmtId="0" fontId="5" fillId="0" borderId="1" xfId="0" applyFont="1" applyFill="1" applyBorder="1" applyAlignment="1">
      <alignment horizontal="center" vertical="top" wrapText="1"/>
    </xf>
    <xf numFmtId="0" fontId="0" fillId="0" borderId="0" xfId="0" applyFill="1"/>
    <xf numFmtId="0" fontId="3" fillId="0" borderId="1" xfId="0" applyFont="1" applyBorder="1" applyAlignment="1">
      <alignment horizontal="center" vertical="top" wrapText="1"/>
    </xf>
    <xf numFmtId="0" fontId="3" fillId="0" borderId="1" xfId="0" applyFont="1" applyBorder="1" applyAlignment="1">
      <alignment horizontal="center" vertical="top" wrapText="1"/>
    </xf>
    <xf numFmtId="0" fontId="3" fillId="0" borderId="1" xfId="0" applyFont="1" applyBorder="1" applyAlignment="1">
      <alignment horizontal="center" vertical="top" wrapText="1"/>
    </xf>
    <xf numFmtId="0" fontId="14" fillId="0" borderId="0" xfId="0" applyFont="1"/>
    <xf numFmtId="0" fontId="1" fillId="0" borderId="0" xfId="0" applyFont="1" applyBorder="1" applyAlignment="1">
      <alignment horizontal="justify" wrapText="1"/>
    </xf>
    <xf numFmtId="0" fontId="3" fillId="0" borderId="14" xfId="0" applyFont="1" applyBorder="1" applyAlignment="1">
      <alignment horizontal="center" vertical="top" wrapText="1"/>
    </xf>
    <xf numFmtId="0" fontId="0" fillId="0" borderId="1" xfId="0" applyBorder="1"/>
    <xf numFmtId="0" fontId="5" fillId="0" borderId="1" xfId="0" applyFont="1" applyFill="1" applyBorder="1" applyAlignment="1">
      <alignment horizontal="center" vertical="center" wrapText="1"/>
    </xf>
    <xf numFmtId="0" fontId="3" fillId="0" borderId="1" xfId="0" applyFont="1" applyBorder="1" applyAlignment="1">
      <alignment horizontal="center" vertical="top" wrapText="1"/>
    </xf>
    <xf numFmtId="0" fontId="1" fillId="0" borderId="0" xfId="0" applyFont="1" applyBorder="1" applyAlignment="1">
      <alignment horizontal="justify" wrapText="1"/>
    </xf>
    <xf numFmtId="1" fontId="3" fillId="0" borderId="1" xfId="0" applyNumberFormat="1" applyFont="1" applyBorder="1" applyAlignment="1">
      <alignment horizontal="center" vertical="top" wrapText="1"/>
    </xf>
    <xf numFmtId="2" fontId="3" fillId="0" borderId="1" xfId="0" applyNumberFormat="1" applyFont="1" applyBorder="1" applyAlignment="1">
      <alignment horizontal="center" vertical="top" wrapText="1"/>
    </xf>
    <xf numFmtId="0" fontId="13"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5" fillId="0" borderId="1" xfId="0" applyFont="1" applyBorder="1" applyAlignment="1">
      <alignment horizontal="center" vertical="top" wrapText="1"/>
    </xf>
    <xf numFmtId="0" fontId="0" fillId="0" borderId="1" xfId="0" applyBorder="1" applyAlignment="1">
      <alignment horizontal="center" vertical="top" wrapText="1"/>
    </xf>
    <xf numFmtId="0" fontId="3" fillId="0" borderId="10" xfId="0" applyFont="1" applyBorder="1" applyAlignment="1">
      <alignment horizontal="center" vertical="top" wrapText="1"/>
    </xf>
    <xf numFmtId="0" fontId="3" fillId="0" borderId="12" xfId="0" applyFont="1" applyBorder="1" applyAlignment="1">
      <alignment horizontal="center" vertical="top" wrapText="1"/>
    </xf>
    <xf numFmtId="0" fontId="3" fillId="0" borderId="1" xfId="0" applyFont="1" applyBorder="1" applyAlignment="1">
      <alignment horizontal="center" vertical="top" wrapText="1"/>
    </xf>
    <xf numFmtId="49" fontId="3" fillId="0" borderId="10" xfId="0" applyNumberFormat="1" applyFont="1" applyBorder="1" applyAlignment="1">
      <alignment horizontal="center" vertical="top" wrapText="1"/>
    </xf>
    <xf numFmtId="0" fontId="2" fillId="0" borderId="1" xfId="0" applyFont="1" applyBorder="1" applyAlignment="1">
      <alignment horizontal="center" vertical="top" wrapText="1"/>
    </xf>
    <xf numFmtId="0" fontId="22" fillId="0" borderId="1" xfId="0" applyFont="1" applyBorder="1" applyAlignment="1">
      <alignment horizontal="center" vertical="center" wrapText="1"/>
    </xf>
    <xf numFmtId="0" fontId="11" fillId="0" borderId="1" xfId="1" applyBorder="1" applyAlignment="1" applyProtection="1">
      <alignment horizontal="center" vertical="center" wrapText="1"/>
    </xf>
    <xf numFmtId="0" fontId="22" fillId="0" borderId="1" xfId="0" applyFont="1" applyBorder="1" applyAlignment="1">
      <alignment horizontal="justify" vertical="center" wrapText="1"/>
    </xf>
    <xf numFmtId="49" fontId="3" fillId="0" borderId="1" xfId="0" applyNumberFormat="1" applyFont="1" applyBorder="1" applyAlignment="1">
      <alignment horizontal="center" vertical="top" wrapText="1"/>
    </xf>
    <xf numFmtId="0" fontId="0" fillId="0" borderId="1" xfId="0" applyBorder="1" applyAlignment="1">
      <alignment horizontal="center" vertical="top"/>
    </xf>
    <xf numFmtId="0" fontId="17" fillId="0" borderId="1" xfId="0" applyFont="1" applyBorder="1" applyAlignment="1">
      <alignment horizontal="center" vertical="top"/>
    </xf>
    <xf numFmtId="0" fontId="3" fillId="0" borderId="14" xfId="0" applyFont="1" applyBorder="1" applyAlignment="1">
      <alignment horizontal="center" vertical="top"/>
    </xf>
    <xf numFmtId="3" fontId="3" fillId="0" borderId="14" xfId="0" applyNumberFormat="1" applyFont="1" applyBorder="1" applyAlignment="1">
      <alignment horizontal="center" vertical="top"/>
    </xf>
    <xf numFmtId="0" fontId="21" fillId="0" borderId="1" xfId="0" applyFont="1" applyBorder="1" applyAlignment="1">
      <alignment horizontal="center" vertical="center" wrapText="1"/>
    </xf>
    <xf numFmtId="0" fontId="21" fillId="0" borderId="0" xfId="0" applyFont="1" applyAlignment="1">
      <alignment horizontal="center" vertical="center" wrapText="1"/>
    </xf>
    <xf numFmtId="0" fontId="9" fillId="0" borderId="14" xfId="0" applyFont="1" applyBorder="1" applyAlignment="1">
      <alignment horizontal="center" vertical="top"/>
    </xf>
    <xf numFmtId="2" fontId="9" fillId="0" borderId="14" xfId="0" applyNumberFormat="1" applyFont="1" applyFill="1" applyBorder="1" applyAlignment="1">
      <alignment horizontal="center" vertical="top"/>
    </xf>
    <xf numFmtId="0" fontId="22" fillId="0" borderId="1" xfId="0" applyFont="1" applyBorder="1" applyAlignment="1">
      <alignment horizontal="justify" vertical="center" wrapText="1"/>
    </xf>
    <xf numFmtId="0" fontId="22" fillId="0" borderId="1" xfId="0" applyFont="1" applyBorder="1" applyAlignment="1">
      <alignment horizontal="center" vertical="center" wrapText="1"/>
    </xf>
    <xf numFmtId="0" fontId="22" fillId="0" borderId="1" xfId="0" applyFont="1" applyBorder="1" applyAlignment="1">
      <alignment horizontal="justify" vertical="center" wrapText="1"/>
    </xf>
    <xf numFmtId="0" fontId="22" fillId="0" borderId="1" xfId="0" applyFont="1" applyBorder="1" applyAlignment="1">
      <alignment horizontal="center" vertical="center" wrapText="1"/>
    </xf>
    <xf numFmtId="0" fontId="22" fillId="0" borderId="12" xfId="0" applyFont="1" applyBorder="1" applyAlignment="1">
      <alignment horizontal="justify" vertical="center" wrapText="1"/>
    </xf>
    <xf numFmtId="0" fontId="0" fillId="0" borderId="1" xfId="0" applyBorder="1" applyAlignment="1">
      <alignment horizontal="justify" vertical="center" wrapText="1"/>
    </xf>
    <xf numFmtId="0" fontId="29" fillId="0" borderId="1" xfId="0" applyFont="1" applyBorder="1" applyAlignment="1">
      <alignment horizontal="center" vertical="center" wrapText="1"/>
    </xf>
    <xf numFmtId="0" fontId="22" fillId="0" borderId="11" xfId="0" applyFont="1" applyBorder="1" applyAlignment="1">
      <alignment horizontal="justify" vertical="center" wrapText="1"/>
    </xf>
    <xf numFmtId="4" fontId="22" fillId="0" borderId="1" xfId="0" applyNumberFormat="1" applyFont="1" applyBorder="1" applyAlignment="1">
      <alignment horizontal="justify" vertical="center" wrapText="1"/>
    </xf>
    <xf numFmtId="0" fontId="0" fillId="0" borderId="10" xfId="0" applyBorder="1" applyAlignment="1">
      <alignment horizontal="justify" vertical="center" wrapText="1"/>
    </xf>
    <xf numFmtId="0" fontId="21" fillId="0" borderId="10" xfId="0" applyFont="1" applyBorder="1" applyAlignment="1">
      <alignment horizontal="center" vertical="center" wrapText="1"/>
    </xf>
    <xf numFmtId="4" fontId="22" fillId="0" borderId="1" xfId="0" applyNumberFormat="1" applyFont="1" applyBorder="1" applyAlignment="1">
      <alignment horizontal="center" vertical="center" wrapText="1"/>
    </xf>
    <xf numFmtId="3" fontId="21" fillId="0" borderId="10" xfId="0" applyNumberFormat="1" applyFont="1" applyBorder="1" applyAlignment="1">
      <alignment horizontal="center" vertical="center" wrapText="1"/>
    </xf>
    <xf numFmtId="4" fontId="22" fillId="0" borderId="9" xfId="0" applyNumberFormat="1" applyFont="1" applyBorder="1" applyAlignment="1">
      <alignment horizontal="center" vertical="center" wrapText="1"/>
    </xf>
    <xf numFmtId="4" fontId="22" fillId="0" borderId="14" xfId="0" applyNumberFormat="1" applyFont="1" applyBorder="1" applyAlignment="1">
      <alignment horizontal="center" vertical="center" wrapText="1"/>
    </xf>
    <xf numFmtId="0" fontId="22" fillId="0" borderId="15" xfId="0" applyFont="1" applyBorder="1" applyAlignment="1">
      <alignment horizontal="justify" vertical="center" wrapText="1"/>
    </xf>
    <xf numFmtId="0" fontId="22" fillId="0" borderId="14" xfId="0" applyFont="1" applyBorder="1" applyAlignment="1">
      <alignment horizontal="center" vertical="center" wrapText="1"/>
    </xf>
    <xf numFmtId="2" fontId="2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5" xfId="0" applyFont="1" applyBorder="1" applyAlignment="1">
      <alignment horizontal="center" vertical="center" wrapText="1"/>
    </xf>
    <xf numFmtId="49" fontId="22" fillId="0" borderId="14"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12" xfId="0" applyFont="1" applyBorder="1" applyAlignment="1">
      <alignment horizontal="center" vertical="center" wrapText="1"/>
    </xf>
    <xf numFmtId="4" fontId="22" fillId="0" borderId="4"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0" fontId="2" fillId="0" borderId="11" xfId="0" applyFont="1" applyBorder="1" applyAlignment="1">
      <alignment horizontal="center" vertical="center" wrapText="1"/>
    </xf>
    <xf numFmtId="0" fontId="22" fillId="0" borderId="1" xfId="0" applyFont="1" applyBorder="1" applyAlignment="1">
      <alignment horizontal="justify" vertical="center" wrapText="1"/>
    </xf>
    <xf numFmtId="0" fontId="22" fillId="0" borderId="10" xfId="0" applyFont="1" applyBorder="1" applyAlignment="1">
      <alignment horizontal="justify" vertical="center" wrapText="1"/>
    </xf>
    <xf numFmtId="0" fontId="22" fillId="0" borderId="9" xfId="0" applyFont="1" applyBorder="1" applyAlignment="1">
      <alignment horizontal="justify" vertical="center" wrapText="1"/>
    </xf>
    <xf numFmtId="0" fontId="3" fillId="0" borderId="7" xfId="0" applyFont="1" applyBorder="1" applyAlignment="1">
      <alignment horizontal="center" vertical="center" wrapText="1"/>
    </xf>
    <xf numFmtId="4" fontId="3" fillId="0" borderId="11" xfId="0" applyNumberFormat="1" applyFont="1" applyBorder="1" applyAlignment="1">
      <alignment horizontal="center" vertical="center" wrapText="1"/>
    </xf>
    <xf numFmtId="49" fontId="6" fillId="0" borderId="15" xfId="0" applyNumberFormat="1" applyFont="1" applyBorder="1" applyAlignment="1">
      <alignment horizontal="center" vertical="top" wrapText="1"/>
    </xf>
    <xf numFmtId="49" fontId="6" fillId="0" borderId="6" xfId="0" applyNumberFormat="1" applyFont="1" applyBorder="1" applyAlignment="1">
      <alignment horizontal="center" vertical="top" wrapText="1"/>
    </xf>
    <xf numFmtId="49" fontId="6" fillId="0" borderId="5" xfId="0" applyNumberFormat="1" applyFont="1" applyBorder="1" applyAlignment="1">
      <alignment horizontal="center" vertical="top" wrapText="1"/>
    </xf>
    <xf numFmtId="49" fontId="4" fillId="0" borderId="15" xfId="0" applyNumberFormat="1" applyFont="1" applyBorder="1" applyAlignment="1">
      <alignment horizontal="center" vertical="top" wrapText="1"/>
    </xf>
    <xf numFmtId="0" fontId="4" fillId="0" borderId="15" xfId="0" applyFont="1" applyBorder="1" applyAlignment="1">
      <alignment horizontal="center" vertical="top" wrapText="1"/>
    </xf>
    <xf numFmtId="2" fontId="6" fillId="0" borderId="15" xfId="0" applyNumberFormat="1" applyFont="1" applyBorder="1" applyAlignment="1">
      <alignment horizontal="center" vertical="top" wrapText="1"/>
    </xf>
    <xf numFmtId="0" fontId="3" fillId="0" borderId="1" xfId="0" applyFont="1" applyBorder="1" applyAlignment="1">
      <alignment horizontal="center" vertical="center" wrapText="1"/>
    </xf>
    <xf numFmtId="3" fontId="3" fillId="0" borderId="1" xfId="0" applyNumberFormat="1" applyFont="1" applyBorder="1" applyAlignment="1">
      <alignment horizontal="center" vertical="center" wrapText="1"/>
    </xf>
    <xf numFmtId="0" fontId="32"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33" fillId="0" borderId="1" xfId="0" applyFont="1" applyBorder="1" applyAlignment="1">
      <alignment horizontal="center" vertical="top" wrapText="1"/>
    </xf>
    <xf numFmtId="0" fontId="0" fillId="0" borderId="0" xfId="0"/>
    <xf numFmtId="0" fontId="3" fillId="0" borderId="0" xfId="0" applyFont="1" applyBorder="1" applyAlignment="1">
      <alignment horizontal="center" vertical="top" wrapText="1"/>
    </xf>
    <xf numFmtId="0" fontId="0" fillId="0" borderId="0" xfId="0" applyBorder="1"/>
    <xf numFmtId="0" fontId="3" fillId="0" borderId="0" xfId="0" applyFont="1" applyBorder="1" applyAlignment="1">
      <alignment vertical="top" wrapText="1"/>
    </xf>
    <xf numFmtId="0" fontId="18" fillId="0" borderId="1" xfId="0" applyFont="1" applyBorder="1" applyAlignment="1">
      <alignment horizontal="center" vertical="top" wrapText="1"/>
    </xf>
    <xf numFmtId="0" fontId="5" fillId="0" borderId="1" xfId="0" applyFont="1" applyFill="1" applyBorder="1" applyAlignment="1">
      <alignment horizontal="center" vertical="top" wrapText="1"/>
    </xf>
    <xf numFmtId="0" fontId="6" fillId="0" borderId="1" xfId="0" applyFont="1" applyFill="1" applyBorder="1" applyAlignment="1">
      <alignment horizontal="center" vertical="top" wrapText="1"/>
    </xf>
    <xf numFmtId="49" fontId="6" fillId="0" borderId="1" xfId="0" applyNumberFormat="1" applyFont="1" applyFill="1" applyBorder="1" applyAlignment="1">
      <alignment horizontal="center" vertical="top" wrapText="1"/>
    </xf>
    <xf numFmtId="49" fontId="6" fillId="0" borderId="1" xfId="0" applyNumberFormat="1" applyFont="1" applyBorder="1" applyAlignment="1">
      <alignment horizontal="center" vertical="top" wrapText="1"/>
    </xf>
    <xf numFmtId="0" fontId="5" fillId="0" borderId="1" xfId="0" applyFont="1" applyBorder="1" applyAlignment="1">
      <alignment horizontal="center" vertical="top" wrapText="1"/>
    </xf>
    <xf numFmtId="0" fontId="6" fillId="0" borderId="10" xfId="0" applyFont="1" applyBorder="1" applyAlignment="1">
      <alignment horizontal="center" vertical="top" wrapText="1"/>
    </xf>
    <xf numFmtId="0" fontId="6" fillId="0" borderId="1" xfId="0" applyFont="1" applyBorder="1" applyAlignment="1">
      <alignment horizontal="center" vertical="top" wrapText="1"/>
    </xf>
    <xf numFmtId="49" fontId="5" fillId="0" borderId="1" xfId="0" applyNumberFormat="1" applyFont="1" applyBorder="1" applyAlignment="1">
      <alignment horizontal="center" vertical="top" wrapText="1"/>
    </xf>
    <xf numFmtId="49" fontId="6" fillId="0" borderId="11" xfId="0" applyNumberFormat="1" applyFont="1" applyBorder="1" applyAlignment="1">
      <alignment horizontal="center" vertical="top" wrapText="1"/>
    </xf>
    <xf numFmtId="0" fontId="6" fillId="0" borderId="11" xfId="0" applyFont="1" applyBorder="1" applyAlignment="1">
      <alignment horizontal="center" vertical="top"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xf>
    <xf numFmtId="0" fontId="0" fillId="0" borderId="1" xfId="0" applyBorder="1" applyAlignment="1">
      <alignment vertical="center"/>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2" xfId="0" applyFont="1" applyBorder="1" applyAlignment="1">
      <alignment horizontal="center" vertical="top" wrapText="1"/>
    </xf>
    <xf numFmtId="0" fontId="6" fillId="0" borderId="1" xfId="0" applyFont="1" applyBorder="1" applyAlignment="1">
      <alignment horizontal="center" vertical="center"/>
    </xf>
    <xf numFmtId="0" fontId="31" fillId="0" borderId="1" xfId="0" applyFont="1" applyBorder="1" applyAlignment="1">
      <alignment horizontal="center" vertical="center" wrapText="1"/>
    </xf>
    <xf numFmtId="0" fontId="0" fillId="0" borderId="15" xfId="0" applyBorder="1" applyAlignment="1">
      <alignment horizontal="center"/>
    </xf>
    <xf numFmtId="0" fontId="0" fillId="0" borderId="15" xfId="0" applyBorder="1" applyAlignment="1">
      <alignment horizontal="center" vertical="center"/>
    </xf>
    <xf numFmtId="0" fontId="5" fillId="0" borderId="11" xfId="0" applyFont="1" applyBorder="1" applyAlignment="1">
      <alignment horizontal="center" vertical="center"/>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9" fillId="0" borderId="12" xfId="0" applyFont="1" applyFill="1" applyBorder="1" applyAlignment="1">
      <alignment horizontal="center" vertical="top" wrapText="1"/>
    </xf>
    <xf numFmtId="0" fontId="7" fillId="0" borderId="1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5" xfId="0" applyFont="1" applyFill="1" applyBorder="1" applyAlignment="1">
      <alignment horizontal="center" vertical="center"/>
    </xf>
    <xf numFmtId="49" fontId="6" fillId="0" borderId="10" xfId="0" applyNumberFormat="1" applyFont="1" applyFill="1" applyBorder="1" applyAlignment="1">
      <alignment horizontal="center" vertical="top" wrapText="1"/>
    </xf>
    <xf numFmtId="0" fontId="19" fillId="0" borderId="2" xfId="0" applyFont="1" applyFill="1" applyBorder="1" applyAlignment="1">
      <alignment horizontal="center" vertical="top" wrapText="1"/>
    </xf>
    <xf numFmtId="0" fontId="6" fillId="0" borderId="10" xfId="0" applyFont="1" applyFill="1" applyBorder="1" applyAlignment="1">
      <alignment horizontal="center" vertical="top" wrapText="1"/>
    </xf>
    <xf numFmtId="0" fontId="5" fillId="0" borderId="15" xfId="0" applyFont="1" applyFill="1" applyBorder="1" applyAlignment="1">
      <alignment horizontal="center" vertical="top" wrapText="1"/>
    </xf>
    <xf numFmtId="49" fontId="5" fillId="0" borderId="15" xfId="0" applyNumberFormat="1" applyFont="1" applyFill="1" applyBorder="1" applyAlignment="1">
      <alignment horizontal="center" vertical="top" wrapText="1"/>
    </xf>
    <xf numFmtId="0" fontId="7" fillId="0" borderId="1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0" xfId="0" applyFont="1" applyFill="1" applyBorder="1" applyAlignment="1">
      <alignment horizontal="center" vertical="center"/>
    </xf>
    <xf numFmtId="0" fontId="6" fillId="0" borderId="12" xfId="0" applyFont="1" applyFill="1" applyBorder="1" applyAlignment="1">
      <alignment horizontal="center" vertical="top" wrapText="1"/>
    </xf>
    <xf numFmtId="0" fontId="6" fillId="0" borderId="10" xfId="0" applyFont="1" applyFill="1" applyBorder="1" applyAlignment="1">
      <alignment horizontal="center" vertical="center" wrapText="1"/>
    </xf>
    <xf numFmtId="0" fontId="6" fillId="0" borderId="10" xfId="0" applyFont="1" applyFill="1" applyBorder="1" applyAlignment="1">
      <alignment horizontal="center" vertical="center"/>
    </xf>
    <xf numFmtId="0" fontId="13" fillId="0" borderId="10" xfId="1" applyFont="1" applyFill="1" applyBorder="1" applyAlignment="1" applyProtection="1">
      <alignment horizontal="center" vertical="top" wrapText="1"/>
    </xf>
    <xf numFmtId="49" fontId="5" fillId="0" borderId="1" xfId="0" applyNumberFormat="1" applyFont="1" applyFill="1" applyBorder="1" applyAlignment="1">
      <alignment horizontal="center" vertical="top" wrapText="1"/>
    </xf>
    <xf numFmtId="0" fontId="5" fillId="0" borderId="10" xfId="0" applyFont="1" applyFill="1" applyBorder="1" applyAlignment="1">
      <alignment horizontal="center" vertical="top" wrapText="1"/>
    </xf>
    <xf numFmtId="49" fontId="5" fillId="0" borderId="10" xfId="0" applyNumberFormat="1" applyFont="1" applyFill="1" applyBorder="1" applyAlignment="1">
      <alignment horizontal="center" vertical="top" wrapText="1"/>
    </xf>
    <xf numFmtId="0" fontId="0" fillId="0" borderId="11" xfId="0" applyFill="1" applyBorder="1" applyAlignment="1">
      <alignment horizontal="center" vertical="top" wrapText="1"/>
    </xf>
    <xf numFmtId="4" fontId="35" fillId="0" borderId="11" xfId="0" applyNumberFormat="1" applyFont="1" applyFill="1" applyBorder="1" applyAlignment="1">
      <alignment horizontal="center" vertical="top" wrapText="1"/>
    </xf>
    <xf numFmtId="0" fontId="0" fillId="0" borderId="1" xfId="0" applyFill="1" applyBorder="1" applyAlignment="1">
      <alignment horizontal="center" wrapText="1"/>
    </xf>
    <xf numFmtId="4" fontId="3" fillId="0" borderId="1" xfId="0" applyNumberFormat="1" applyFont="1" applyFill="1" applyBorder="1" applyAlignment="1">
      <alignment horizontal="center" vertical="center" wrapText="1"/>
    </xf>
    <xf numFmtId="0" fontId="33" fillId="0" borderId="1"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3" fillId="0" borderId="11" xfId="0" applyFont="1" applyBorder="1" applyAlignment="1">
      <alignment vertical="top" wrapText="1"/>
    </xf>
    <xf numFmtId="49" fontId="6" fillId="0" borderId="10" xfId="0" applyNumberFormat="1" applyFont="1" applyFill="1" applyBorder="1" applyAlignment="1">
      <alignment horizontal="center" vertical="top" wrapText="1"/>
    </xf>
    <xf numFmtId="0" fontId="6" fillId="0" borderId="10" xfId="0" applyFont="1" applyFill="1" applyBorder="1" applyAlignment="1">
      <alignment horizontal="center" vertical="top" wrapText="1"/>
    </xf>
    <xf numFmtId="0" fontId="5" fillId="0" borderId="10" xfId="0" applyFont="1" applyFill="1" applyBorder="1" applyAlignment="1">
      <alignment horizontal="center" vertical="center" wrapText="1"/>
    </xf>
    <xf numFmtId="0" fontId="22" fillId="0" borderId="1" xfId="0" applyFont="1" applyBorder="1" applyAlignment="1">
      <alignment horizontal="justify" vertical="center" wrapText="1"/>
    </xf>
    <xf numFmtId="4" fontId="22" fillId="0" borderId="14" xfId="0" applyNumberFormat="1" applyFont="1" applyBorder="1" applyAlignment="1">
      <alignment horizontal="justify" vertical="center" wrapText="1"/>
    </xf>
    <xf numFmtId="3" fontId="22" fillId="0" borderId="14" xfId="0" applyNumberFormat="1" applyFont="1" applyBorder="1" applyAlignment="1">
      <alignment horizontal="justify" vertical="center" wrapText="1"/>
    </xf>
    <xf numFmtId="0" fontId="5" fillId="0" borderId="1" xfId="0" applyFont="1" applyBorder="1" applyAlignment="1">
      <alignment horizontal="center" vertical="top" wrapText="1"/>
    </xf>
    <xf numFmtId="0" fontId="22" fillId="0" borderId="1" xfId="0" applyFont="1" applyBorder="1" applyAlignment="1">
      <alignment horizontal="center" vertical="center" wrapText="1"/>
    </xf>
    <xf numFmtId="0" fontId="22"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top" wrapText="1"/>
    </xf>
    <xf numFmtId="0" fontId="3" fillId="0" borderId="1" xfId="0" applyFont="1" applyBorder="1" applyAlignment="1">
      <alignment horizontal="center" vertical="top" wrapText="1"/>
    </xf>
    <xf numFmtId="4" fontId="5" fillId="0" borderId="11" xfId="0" applyNumberFormat="1" applyFont="1" applyFill="1" applyBorder="1" applyAlignment="1">
      <alignment horizontal="center" vertical="top" wrapText="1"/>
    </xf>
    <xf numFmtId="4" fontId="5" fillId="0" borderId="1" xfId="0" applyNumberFormat="1" applyFont="1" applyFill="1" applyBorder="1" applyAlignment="1">
      <alignment horizontal="center" vertical="top" wrapText="1"/>
    </xf>
    <xf numFmtId="3" fontId="3" fillId="0" borderId="1" xfId="0" applyNumberFormat="1" applyFont="1" applyFill="1" applyBorder="1" applyAlignment="1">
      <alignment horizontal="center" vertical="center" wrapText="1"/>
    </xf>
    <xf numFmtId="165" fontId="22" fillId="0" borderId="1" xfId="3" applyNumberFormat="1" applyFont="1" applyBorder="1" applyAlignment="1">
      <alignment horizontal="center" vertical="center" wrapText="1"/>
    </xf>
    <xf numFmtId="2" fontId="22" fillId="0" borderId="1" xfId="3" applyNumberFormat="1" applyFont="1" applyBorder="1" applyAlignment="1">
      <alignment horizontal="center" vertical="center" wrapText="1"/>
    </xf>
    <xf numFmtId="0" fontId="22" fillId="0" borderId="12" xfId="0" applyFont="1" applyBorder="1" applyAlignment="1">
      <alignment horizontal="center" vertical="center" wrapText="1"/>
    </xf>
    <xf numFmtId="0" fontId="37" fillId="0" borderId="10" xfId="0" applyFont="1" applyBorder="1" applyAlignment="1">
      <alignment horizontal="center" vertical="center" wrapText="1"/>
    </xf>
    <xf numFmtId="4" fontId="38" fillId="0" borderId="1" xfId="0" applyNumberFormat="1" applyFont="1" applyBorder="1" applyAlignment="1">
      <alignment horizontal="center" vertical="center" wrapText="1"/>
    </xf>
    <xf numFmtId="4" fontId="38" fillId="0" borderId="14" xfId="0" applyNumberFormat="1" applyFont="1" applyBorder="1" applyAlignment="1">
      <alignment horizontal="center" vertical="center" wrapText="1"/>
    </xf>
    <xf numFmtId="3" fontId="38" fillId="0" borderId="14" xfId="0" applyNumberFormat="1" applyFont="1" applyBorder="1" applyAlignment="1">
      <alignment horizontal="justify" vertical="center" wrapText="1"/>
    </xf>
    <xf numFmtId="0" fontId="38" fillId="0" borderId="1" xfId="0" applyFont="1" applyBorder="1" applyAlignment="1">
      <alignment horizontal="justify" vertical="center" wrapText="1"/>
    </xf>
    <xf numFmtId="0" fontId="37" fillId="0" borderId="15" xfId="0" applyFont="1" applyBorder="1" applyAlignment="1">
      <alignment horizontal="center" vertical="center" wrapText="1"/>
    </xf>
    <xf numFmtId="0" fontId="38" fillId="0" borderId="10" xfId="0" applyFont="1" applyBorder="1" applyAlignment="1">
      <alignment horizontal="justify" vertical="center" wrapText="1"/>
    </xf>
    <xf numFmtId="49" fontId="38"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7"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Border="1" applyAlignment="1">
      <alignment vertical="center"/>
    </xf>
    <xf numFmtId="2" fontId="3" fillId="0" borderId="1" xfId="0" applyNumberFormat="1" applyFont="1" applyBorder="1" applyAlignment="1">
      <alignment vertical="center"/>
    </xf>
    <xf numFmtId="0" fontId="5" fillId="0" borderId="1" xfId="0" applyFont="1" applyBorder="1" applyAlignment="1">
      <alignment horizontal="justify" vertical="top" wrapText="1"/>
    </xf>
    <xf numFmtId="0" fontId="3" fillId="0" borderId="1" xfId="0" applyNumberFormat="1" applyFont="1" applyBorder="1" applyAlignment="1">
      <alignment horizontal="center" vertical="top" wrapText="1"/>
    </xf>
    <xf numFmtId="0" fontId="39" fillId="0" borderId="1" xfId="0" applyFont="1" applyBorder="1" applyAlignment="1">
      <alignment horizontal="justify" vertical="center" wrapText="1"/>
    </xf>
    <xf numFmtId="166" fontId="3" fillId="0" borderId="1" xfId="0" applyNumberFormat="1" applyFont="1" applyBorder="1" applyAlignment="1">
      <alignment horizontal="center" vertical="center" wrapText="1"/>
    </xf>
    <xf numFmtId="0" fontId="5" fillId="0" borderId="1" xfId="0" applyFont="1" applyBorder="1" applyAlignment="1">
      <alignment horizontal="left" vertical="top" wrapText="1"/>
    </xf>
    <xf numFmtId="0" fontId="13" fillId="0" borderId="1" xfId="0" applyFont="1" applyBorder="1" applyAlignment="1">
      <alignment horizontal="center" vertical="top" wrapText="1"/>
    </xf>
    <xf numFmtId="0" fontId="22" fillId="0" borderId="1" xfId="0" applyFont="1" applyFill="1" applyBorder="1" applyAlignment="1">
      <alignment horizontal="justify" vertical="center" wrapText="1"/>
    </xf>
    <xf numFmtId="4" fontId="40" fillId="0" borderId="1" xfId="0" applyNumberFormat="1" applyFont="1" applyBorder="1" applyAlignment="1">
      <alignment horizontal="center" vertical="center" wrapText="1"/>
    </xf>
    <xf numFmtId="4" fontId="22" fillId="0" borderId="14" xfId="0" applyNumberFormat="1" applyFont="1" applyFill="1" applyBorder="1" applyAlignment="1">
      <alignment horizontal="center" vertical="center" wrapText="1"/>
    </xf>
    <xf numFmtId="0" fontId="22" fillId="0" borderId="1" xfId="0" applyFont="1" applyBorder="1" applyAlignment="1">
      <alignment horizontal="justify" vertical="center" wrapText="1"/>
    </xf>
    <xf numFmtId="2" fontId="21" fillId="0" borderId="1" xfId="0" applyNumberFormat="1" applyFont="1" applyBorder="1" applyAlignment="1">
      <alignment horizontal="center" vertical="center" wrapText="1"/>
    </xf>
    <xf numFmtId="0" fontId="3" fillId="0" borderId="1" xfId="0" applyFont="1" applyBorder="1" applyAlignment="1">
      <alignment horizontal="center" vertical="top" wrapText="1"/>
    </xf>
    <xf numFmtId="2" fontId="22" fillId="0" borderId="12" xfId="0" applyNumberFormat="1" applyFont="1" applyBorder="1" applyAlignment="1">
      <alignment horizontal="center" vertical="center" wrapText="1"/>
    </xf>
    <xf numFmtId="4" fontId="6" fillId="0" borderId="1" xfId="0" applyNumberFormat="1" applyFont="1" applyBorder="1" applyAlignment="1">
      <alignment horizontal="center" vertical="center"/>
    </xf>
    <xf numFmtId="4" fontId="15" fillId="0" borderId="1" xfId="0" applyNumberFormat="1" applyFont="1" applyBorder="1" applyAlignment="1">
      <alignment horizontal="center" vertical="center"/>
    </xf>
    <xf numFmtId="4" fontId="10" fillId="0" borderId="1" xfId="0" applyNumberFormat="1" applyFont="1" applyBorder="1" applyAlignment="1">
      <alignment horizontal="center" vertical="center"/>
    </xf>
    <xf numFmtId="4" fontId="5" fillId="0" borderId="1" xfId="0" applyNumberFormat="1" applyFont="1" applyBorder="1" applyAlignment="1">
      <alignment horizontal="center" vertical="center"/>
    </xf>
    <xf numFmtId="4" fontId="5" fillId="0" borderId="14"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4" fontId="13" fillId="0" borderId="1" xfId="0" applyNumberFormat="1" applyFont="1" applyFill="1" applyBorder="1" applyAlignment="1">
      <alignment horizontal="center" vertical="center" wrapText="1"/>
    </xf>
    <xf numFmtId="4" fontId="34" fillId="0" borderId="1" xfId="0" applyNumberFormat="1" applyFont="1" applyBorder="1" applyAlignment="1">
      <alignment horizontal="center" vertical="center"/>
    </xf>
    <xf numFmtId="4" fontId="9" fillId="0" borderId="1" xfId="0" applyNumberFormat="1" applyFont="1" applyBorder="1" applyAlignment="1">
      <alignment horizontal="center" vertical="center"/>
    </xf>
    <xf numFmtId="4" fontId="6" fillId="0" borderId="14"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xf>
    <xf numFmtId="4" fontId="34" fillId="0" borderId="1" xfId="0" applyNumberFormat="1" applyFont="1" applyFill="1" applyBorder="1" applyAlignment="1">
      <alignment horizontal="center" vertical="center"/>
    </xf>
    <xf numFmtId="4" fontId="9" fillId="0" borderId="1" xfId="0" applyNumberFormat="1" applyFont="1" applyFill="1" applyBorder="1" applyAlignment="1">
      <alignment horizontal="center" vertical="center"/>
    </xf>
    <xf numFmtId="4" fontId="19" fillId="0" borderId="11" xfId="0" applyNumberFormat="1" applyFont="1" applyBorder="1" applyAlignment="1">
      <alignment horizontal="center" vertical="center" wrapText="1"/>
    </xf>
    <xf numFmtId="4" fontId="19" fillId="0" borderId="1" xfId="0" applyNumberFormat="1" applyFont="1" applyBorder="1" applyAlignment="1">
      <alignment horizontal="center" vertical="center" wrapText="1"/>
    </xf>
    <xf numFmtId="4" fontId="19" fillId="0" borderId="1" xfId="0" applyNumberFormat="1" applyFont="1" applyFill="1" applyBorder="1" applyAlignment="1">
      <alignment horizontal="center" vertical="center" wrapText="1"/>
    </xf>
    <xf numFmtId="4" fontId="5" fillId="0" borderId="15" xfId="0" applyNumberFormat="1" applyFont="1" applyFill="1" applyBorder="1" applyAlignment="1">
      <alignment horizontal="center" vertical="center"/>
    </xf>
    <xf numFmtId="4" fontId="5" fillId="0" borderId="11" xfId="0" applyNumberFormat="1" applyFont="1" applyFill="1" applyBorder="1" applyAlignment="1">
      <alignment horizontal="center" vertical="center" wrapText="1"/>
    </xf>
    <xf numFmtId="4" fontId="5" fillId="0" borderId="14" xfId="0" applyNumberFormat="1" applyFont="1" applyFill="1" applyBorder="1" applyAlignment="1">
      <alignment horizontal="center" vertical="center"/>
    </xf>
    <xf numFmtId="4" fontId="13" fillId="0" borderId="1" xfId="0" applyNumberFormat="1" applyFont="1" applyFill="1" applyBorder="1" applyAlignment="1">
      <alignment horizontal="center" vertical="center"/>
    </xf>
    <xf numFmtId="4" fontId="6" fillId="0" borderId="10" xfId="0" applyNumberFormat="1" applyFont="1" applyFill="1" applyBorder="1" applyAlignment="1">
      <alignment horizontal="center" vertical="center"/>
    </xf>
    <xf numFmtId="4" fontId="15" fillId="0" borderId="1" xfId="0" applyNumberFormat="1" applyFont="1" applyFill="1" applyBorder="1" applyAlignment="1">
      <alignment horizontal="center" vertical="center"/>
    </xf>
    <xf numFmtId="4" fontId="10" fillId="0" borderId="1" xfId="0" applyNumberFormat="1" applyFont="1" applyFill="1" applyBorder="1" applyAlignment="1">
      <alignment horizontal="center" vertical="center"/>
    </xf>
    <xf numFmtId="4" fontId="5" fillId="0" borderId="10" xfId="0" applyNumberFormat="1" applyFont="1" applyFill="1" applyBorder="1" applyAlignment="1">
      <alignment horizontal="center" vertical="center"/>
    </xf>
    <xf numFmtId="4" fontId="7" fillId="0" borderId="10" xfId="0" applyNumberFormat="1" applyFont="1" applyBorder="1" applyAlignment="1">
      <alignment horizontal="center" vertical="center"/>
    </xf>
    <xf numFmtId="4" fontId="31" fillId="0" borderId="1" xfId="0" applyNumberFormat="1" applyFont="1" applyBorder="1" applyAlignment="1">
      <alignment horizontal="center" vertical="center"/>
    </xf>
    <xf numFmtId="4" fontId="6" fillId="0" borderId="11"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4" fontId="35" fillId="0" borderId="1" xfId="0" applyNumberFormat="1" applyFont="1" applyFill="1" applyBorder="1" applyAlignment="1">
      <alignment horizontal="center" vertical="center"/>
    </xf>
    <xf numFmtId="4" fontId="35" fillId="0" borderId="14" xfId="0" applyNumberFormat="1" applyFont="1" applyFill="1" applyBorder="1" applyAlignment="1">
      <alignment horizontal="center" vertical="center" wrapText="1"/>
    </xf>
    <xf numFmtId="0" fontId="29" fillId="0" borderId="10" xfId="0" applyFont="1" applyBorder="1" applyAlignment="1">
      <alignment horizontal="center" vertical="center" wrapText="1"/>
    </xf>
    <xf numFmtId="4" fontId="30"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0" fontId="3" fillId="0" borderId="14" xfId="0" applyFont="1" applyFill="1" applyBorder="1" applyAlignment="1">
      <alignment horizontal="center" vertical="top" wrapText="1"/>
    </xf>
    <xf numFmtId="3" fontId="3" fillId="0" borderId="1" xfId="0" applyNumberFormat="1" applyFont="1" applyBorder="1" applyAlignment="1">
      <alignment horizontal="center" vertical="top"/>
    </xf>
    <xf numFmtId="4" fontId="3" fillId="0" borderId="1" xfId="0" applyNumberFormat="1" applyFont="1" applyFill="1" applyBorder="1" applyAlignment="1">
      <alignment horizontal="center" vertical="top" wrapText="1"/>
    </xf>
    <xf numFmtId="2" fontId="9" fillId="0" borderId="14" xfId="0" applyNumberFormat="1" applyFont="1" applyBorder="1" applyAlignment="1">
      <alignment horizontal="center" vertical="top"/>
    </xf>
    <xf numFmtId="4" fontId="3" fillId="0" borderId="14" xfId="0" applyNumberFormat="1" applyFont="1" applyBorder="1" applyAlignment="1">
      <alignment horizontal="center" vertical="top" wrapText="1"/>
    </xf>
    <xf numFmtId="0" fontId="22" fillId="0" borderId="1" xfId="0" applyFont="1" applyBorder="1" applyAlignment="1">
      <alignment horizontal="justify" vertical="center" wrapText="1"/>
    </xf>
    <xf numFmtId="4" fontId="3" fillId="0" borderId="11" xfId="0" applyNumberFormat="1" applyFont="1" applyBorder="1" applyAlignment="1">
      <alignment horizontal="center" vertical="center" wrapText="1"/>
    </xf>
    <xf numFmtId="0" fontId="3" fillId="0" borderId="11" xfId="0" applyFont="1" applyBorder="1" applyAlignment="1">
      <alignment horizontal="center" vertical="center" wrapText="1"/>
    </xf>
    <xf numFmtId="43" fontId="22" fillId="0" borderId="1" xfId="3" applyNumberFormat="1" applyFont="1" applyBorder="1" applyAlignment="1">
      <alignment horizontal="center" vertical="center" wrapText="1"/>
    </xf>
    <xf numFmtId="43" fontId="22" fillId="0" borderId="1" xfId="3" applyNumberFormat="1" applyFont="1" applyFill="1" applyBorder="1" applyAlignment="1">
      <alignment horizontal="center" vertical="center" wrapText="1"/>
    </xf>
    <xf numFmtId="4" fontId="38"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4" fontId="22" fillId="0" borderId="1" xfId="0" applyNumberFormat="1" applyFont="1" applyFill="1" applyBorder="1" applyAlignment="1">
      <alignment horizontal="center" vertical="center" wrapText="1"/>
    </xf>
    <xf numFmtId="0" fontId="20" fillId="0" borderId="0" xfId="0" applyFont="1" applyFill="1"/>
    <xf numFmtId="0" fontId="33" fillId="0" borderId="1" xfId="0" applyFont="1" applyFill="1" applyBorder="1" applyAlignment="1">
      <alignment horizontal="center" vertical="top" wrapText="1"/>
    </xf>
    <xf numFmtId="49" fontId="33" fillId="0" borderId="1" xfId="0" applyNumberFormat="1" applyFont="1" applyFill="1" applyBorder="1" applyAlignment="1">
      <alignment horizontal="center" vertical="top" wrapText="1"/>
    </xf>
    <xf numFmtId="3" fontId="33" fillId="0" borderId="1" xfId="0" applyNumberFormat="1" applyFont="1" applyFill="1" applyBorder="1" applyAlignment="1">
      <alignment horizontal="center" vertical="top" wrapText="1"/>
    </xf>
    <xf numFmtId="49" fontId="33" fillId="0" borderId="1" xfId="0" applyNumberFormat="1" applyFont="1" applyFill="1" applyBorder="1" applyAlignment="1">
      <alignment horizontal="center" vertical="top"/>
    </xf>
    <xf numFmtId="0" fontId="33" fillId="0" borderId="1" xfId="0" applyFont="1" applyFill="1" applyBorder="1" applyAlignment="1">
      <alignment horizontal="center" vertical="top"/>
    </xf>
    <xf numFmtId="167" fontId="33" fillId="0" borderId="1" xfId="0" applyNumberFormat="1" applyFont="1" applyFill="1" applyBorder="1" applyAlignment="1">
      <alignment horizontal="center" vertical="top" wrapText="1"/>
    </xf>
    <xf numFmtId="167" fontId="33" fillId="0" borderId="1" xfId="0" applyNumberFormat="1" applyFont="1" applyFill="1" applyBorder="1" applyAlignment="1">
      <alignment horizontal="center" vertical="top"/>
    </xf>
    <xf numFmtId="3" fontId="33" fillId="0" borderId="1" xfId="0" applyNumberFormat="1" applyFont="1" applyFill="1" applyBorder="1" applyAlignment="1">
      <alignment horizontal="center" vertical="top"/>
    </xf>
    <xf numFmtId="2" fontId="33" fillId="0" borderId="1" xfId="0" applyNumberFormat="1" applyFont="1" applyFill="1" applyBorder="1" applyAlignment="1">
      <alignment horizontal="center" vertical="top" wrapText="1"/>
    </xf>
    <xf numFmtId="2" fontId="33" fillId="0" borderId="1" xfId="0" applyNumberFormat="1" applyFont="1" applyFill="1" applyBorder="1" applyAlignment="1">
      <alignment horizontal="center" vertical="top"/>
    </xf>
    <xf numFmtId="4" fontId="33" fillId="0" borderId="1" xfId="0" applyNumberFormat="1" applyFont="1" applyFill="1" applyBorder="1" applyAlignment="1">
      <alignment horizontal="center" vertical="top" wrapText="1"/>
    </xf>
    <xf numFmtId="4" fontId="33" fillId="0" borderId="1" xfId="0" applyNumberFormat="1" applyFont="1" applyFill="1" applyBorder="1" applyAlignment="1">
      <alignment horizontal="center" vertical="top"/>
    </xf>
    <xf numFmtId="0" fontId="34" fillId="0" borderId="1" xfId="0" applyFont="1" applyFill="1" applyBorder="1" applyAlignment="1">
      <alignment horizontal="center" vertical="top"/>
    </xf>
    <xf numFmtId="2" fontId="34" fillId="0" borderId="1" xfId="0" applyNumberFormat="1" applyFont="1" applyFill="1" applyBorder="1" applyAlignment="1">
      <alignment horizontal="center" vertical="top"/>
    </xf>
    <xf numFmtId="0" fontId="42" fillId="0" borderId="1" xfId="0" applyFont="1" applyFill="1" applyBorder="1" applyAlignment="1">
      <alignment horizontal="center" vertical="center" wrapText="1"/>
    </xf>
    <xf numFmtId="0" fontId="33" fillId="0" borderId="14" xfId="0" applyFont="1" applyFill="1" applyBorder="1" applyAlignment="1">
      <alignment horizontal="center" vertical="top" wrapText="1"/>
    </xf>
    <xf numFmtId="1" fontId="33" fillId="0" borderId="1" xfId="0" applyNumberFormat="1" applyFont="1" applyFill="1" applyBorder="1" applyAlignment="1">
      <alignment horizontal="center" vertical="top" wrapText="1"/>
    </xf>
    <xf numFmtId="0" fontId="20" fillId="0" borderId="0" xfId="0" applyFont="1" applyFill="1" applyBorder="1"/>
    <xf numFmtId="0" fontId="33" fillId="0" borderId="0" xfId="0" applyFont="1" applyFill="1" applyBorder="1" applyAlignment="1">
      <alignment horizontal="center" vertical="top" wrapText="1"/>
    </xf>
    <xf numFmtId="3" fontId="3" fillId="0" borderId="1" xfId="0" applyNumberFormat="1" applyFont="1" applyFill="1" applyBorder="1" applyAlignment="1">
      <alignment horizontal="center" vertical="top"/>
    </xf>
    <xf numFmtId="0" fontId="22" fillId="0" borderId="1" xfId="0" applyFont="1" applyBorder="1" applyAlignment="1">
      <alignment horizontal="justify" vertical="center" wrapText="1"/>
    </xf>
    <xf numFmtId="0" fontId="22" fillId="0" borderId="1" xfId="0" applyFont="1" applyBorder="1" applyAlignment="1">
      <alignment horizontal="center" vertical="center" wrapText="1"/>
    </xf>
    <xf numFmtId="4" fontId="30" fillId="0" borderId="1" xfId="0" applyNumberFormat="1" applyFont="1" applyFill="1" applyBorder="1" applyAlignment="1">
      <alignment horizontal="center" vertical="center" wrapText="1"/>
    </xf>
    <xf numFmtId="4" fontId="30" fillId="0" borderId="1" xfId="0" applyNumberFormat="1" applyFont="1" applyFill="1" applyBorder="1" applyAlignment="1">
      <alignment horizontal="justify" vertical="center" wrapText="1"/>
    </xf>
    <xf numFmtId="4" fontId="38" fillId="0" borderId="11" xfId="0" applyNumberFormat="1" applyFont="1" applyBorder="1" applyAlignment="1">
      <alignment horizontal="center" vertical="center" wrapText="1"/>
    </xf>
    <xf numFmtId="0" fontId="38" fillId="0" borderId="6" xfId="0" applyFont="1" applyBorder="1" applyAlignment="1">
      <alignment horizontal="justify" vertical="center" wrapText="1"/>
    </xf>
    <xf numFmtId="0" fontId="13" fillId="0" borderId="12" xfId="0" applyFont="1" applyBorder="1" applyAlignment="1">
      <alignment horizontal="center" vertical="top" wrapText="1"/>
    </xf>
    <xf numFmtId="0" fontId="13" fillId="0" borderId="14" xfId="0" applyFont="1" applyBorder="1" applyAlignment="1">
      <alignment horizontal="center" vertical="top" wrapText="1"/>
    </xf>
    <xf numFmtId="0" fontId="5" fillId="0" borderId="1" xfId="0" applyFont="1" applyBorder="1" applyAlignment="1">
      <alignment horizontal="center" vertical="top"/>
    </xf>
    <xf numFmtId="0" fontId="5" fillId="0" borderId="1" xfId="0" applyFont="1" applyBorder="1" applyAlignment="1">
      <alignment horizontal="center" vertical="top" wrapText="1"/>
    </xf>
    <xf numFmtId="49" fontId="6" fillId="0" borderId="12" xfId="0" applyNumberFormat="1" applyFont="1" applyFill="1" applyBorder="1" applyAlignment="1">
      <alignment horizontal="center" vertical="top" wrapText="1"/>
    </xf>
    <xf numFmtId="49" fontId="6" fillId="0" borderId="14" xfId="0" applyNumberFormat="1" applyFont="1" applyFill="1" applyBorder="1" applyAlignment="1">
      <alignment horizontal="center" vertical="top" wrapText="1"/>
    </xf>
    <xf numFmtId="49" fontId="6" fillId="0" borderId="2" xfId="0" applyNumberFormat="1" applyFont="1" applyFill="1" applyBorder="1" applyAlignment="1">
      <alignment horizontal="center" vertical="top" wrapText="1"/>
    </xf>
    <xf numFmtId="49" fontId="6" fillId="0" borderId="4" xfId="0" applyNumberFormat="1" applyFont="1" applyFill="1" applyBorder="1" applyAlignment="1">
      <alignment horizontal="center" vertical="top" wrapText="1"/>
    </xf>
    <xf numFmtId="49" fontId="6" fillId="0" borderId="5" xfId="0" applyNumberFormat="1" applyFont="1" applyFill="1" applyBorder="1" applyAlignment="1">
      <alignment horizontal="center" vertical="top" wrapText="1"/>
    </xf>
    <xf numFmtId="49" fontId="6" fillId="0" borderId="6" xfId="0" applyNumberFormat="1" applyFont="1" applyFill="1" applyBorder="1" applyAlignment="1">
      <alignment horizontal="center" vertical="top" wrapText="1"/>
    </xf>
    <xf numFmtId="0" fontId="0" fillId="0" borderId="5" xfId="0" applyFill="1" applyBorder="1" applyAlignment="1">
      <alignment horizontal="center" vertical="top" wrapText="1"/>
    </xf>
    <xf numFmtId="0" fontId="0" fillId="0" borderId="6" xfId="0" applyFill="1" applyBorder="1" applyAlignment="1">
      <alignment horizontal="center" vertical="top" wrapText="1"/>
    </xf>
    <xf numFmtId="49" fontId="6" fillId="0" borderId="10" xfId="0" applyNumberFormat="1" applyFont="1" applyFill="1" applyBorder="1" applyAlignment="1">
      <alignment horizontal="center" vertical="top" wrapText="1"/>
    </xf>
    <xf numFmtId="49" fontId="6" fillId="0" borderId="15" xfId="0" applyNumberFormat="1" applyFont="1" applyFill="1" applyBorder="1" applyAlignment="1">
      <alignment horizontal="center" vertical="top" wrapText="1"/>
    </xf>
    <xf numFmtId="0" fontId="0" fillId="0" borderId="15" xfId="0" applyFill="1" applyBorder="1" applyAlignment="1">
      <alignment horizontal="center" vertical="top" wrapText="1"/>
    </xf>
    <xf numFmtId="49" fontId="6" fillId="0" borderId="12" xfId="0" applyNumberFormat="1" applyFont="1" applyBorder="1" applyAlignment="1">
      <alignment horizontal="center" vertical="top" wrapText="1"/>
    </xf>
    <xf numFmtId="0" fontId="0" fillId="0" borderId="14" xfId="0" applyBorder="1" applyAlignment="1">
      <alignment horizontal="center" vertical="top" wrapText="1"/>
    </xf>
    <xf numFmtId="49" fontId="6" fillId="0" borderId="1" xfId="0" applyNumberFormat="1" applyFont="1" applyFill="1" applyBorder="1" applyAlignment="1">
      <alignment horizontal="center" vertical="top" wrapText="1"/>
    </xf>
    <xf numFmtId="49" fontId="6" fillId="0" borderId="1" xfId="0" applyNumberFormat="1" applyFont="1" applyBorder="1" applyAlignment="1">
      <alignment horizontal="center" vertical="top" wrapText="1"/>
    </xf>
    <xf numFmtId="0" fontId="0" fillId="0" borderId="14" xfId="0" applyFill="1" applyBorder="1" applyAlignment="1">
      <alignment horizontal="center" vertical="top" wrapText="1"/>
    </xf>
    <xf numFmtId="0" fontId="2" fillId="0" borderId="0" xfId="0" applyFont="1" applyAlignment="1">
      <alignment horizontal="center" wrapText="1"/>
    </xf>
    <xf numFmtId="0" fontId="11" fillId="0" borderId="0" xfId="1" applyAlignment="1" applyProtection="1">
      <alignment horizontal="justify"/>
    </xf>
    <xf numFmtId="0" fontId="9" fillId="0" borderId="10" xfId="0" applyFont="1" applyBorder="1" applyAlignment="1">
      <alignment horizontal="center" vertical="top" wrapText="1"/>
    </xf>
    <xf numFmtId="0" fontId="9" fillId="0" borderId="15" xfId="0" applyFont="1" applyBorder="1" applyAlignment="1">
      <alignment horizontal="center" vertical="top" wrapText="1"/>
    </xf>
    <xf numFmtId="0" fontId="9" fillId="0" borderId="11" xfId="0" applyFont="1" applyBorder="1" applyAlignment="1">
      <alignment horizontal="center" vertical="top" wrapText="1"/>
    </xf>
    <xf numFmtId="0" fontId="0" fillId="0" borderId="2" xfId="0" applyBorder="1" applyAlignment="1">
      <alignment horizontal="center" vertical="top" wrapText="1"/>
    </xf>
    <xf numFmtId="0" fontId="0" fillId="0" borderId="4" xfId="0" applyBorder="1" applyAlignment="1">
      <alignment horizontal="center" vertical="top" wrapText="1"/>
    </xf>
    <xf numFmtId="0" fontId="0" fillId="0" borderId="7" xfId="0" applyBorder="1" applyAlignment="1">
      <alignment horizontal="center" vertical="top" wrapText="1"/>
    </xf>
    <xf numFmtId="0" fontId="0" fillId="0" borderId="9" xfId="0" applyBorder="1" applyAlignment="1">
      <alignment horizontal="center" vertical="top" wrapText="1"/>
    </xf>
    <xf numFmtId="0" fontId="5" fillId="0" borderId="2" xfId="0" applyFont="1" applyBorder="1" applyAlignment="1">
      <alignment horizontal="center" vertical="top" wrapText="1"/>
    </xf>
    <xf numFmtId="0" fontId="0" fillId="0" borderId="3" xfId="0" applyBorder="1" applyAlignment="1">
      <alignment horizontal="center" vertical="top" wrapText="1"/>
    </xf>
    <xf numFmtId="0" fontId="0" fillId="0" borderId="5" xfId="0" applyBorder="1" applyAlignment="1">
      <alignment horizontal="center" vertical="top" wrapText="1"/>
    </xf>
    <xf numFmtId="0" fontId="0" fillId="0" borderId="0" xfId="0" applyAlignment="1">
      <alignment horizontal="center" vertical="top" wrapText="1"/>
    </xf>
    <xf numFmtId="0" fontId="0" fillId="0" borderId="6" xfId="0" applyBorder="1" applyAlignment="1">
      <alignment horizontal="center" vertical="top" wrapText="1"/>
    </xf>
    <xf numFmtId="0" fontId="0" fillId="0" borderId="8" xfId="0" applyBorder="1" applyAlignment="1">
      <alignment horizontal="center" vertical="top" wrapText="1"/>
    </xf>
    <xf numFmtId="0" fontId="13" fillId="0" borderId="10" xfId="0" applyFont="1" applyFill="1" applyBorder="1" applyAlignment="1">
      <alignment horizontal="center" vertical="top" wrapText="1"/>
    </xf>
    <xf numFmtId="0" fontId="20" fillId="0" borderId="11" xfId="0" applyFont="1" applyFill="1" applyBorder="1" applyAlignment="1">
      <alignment horizontal="center" vertical="top" wrapText="1"/>
    </xf>
    <xf numFmtId="0" fontId="5" fillId="0" borderId="10" xfId="0" applyFont="1" applyBorder="1" applyAlignment="1">
      <alignment horizontal="center" vertical="top" wrapText="1"/>
    </xf>
    <xf numFmtId="0" fontId="5" fillId="0" borderId="15" xfId="0" applyFont="1" applyBorder="1" applyAlignment="1">
      <alignment horizontal="center" vertical="top" wrapText="1"/>
    </xf>
    <xf numFmtId="0" fontId="5" fillId="0" borderId="11" xfId="0" applyFont="1" applyBorder="1" applyAlignment="1">
      <alignment horizontal="center" vertical="top" wrapText="1"/>
    </xf>
    <xf numFmtId="0" fontId="5" fillId="0" borderId="3" xfId="0" applyFont="1" applyBorder="1" applyAlignment="1">
      <alignment horizontal="center" vertical="top" wrapText="1"/>
    </xf>
    <xf numFmtId="0" fontId="0" fillId="0" borderId="11" xfId="0" applyBorder="1" applyAlignment="1">
      <alignment horizontal="center" vertical="top" wrapText="1"/>
    </xf>
    <xf numFmtId="49" fontId="6" fillId="0" borderId="2" xfId="0" applyNumberFormat="1" applyFont="1" applyBorder="1" applyAlignment="1">
      <alignment horizontal="center" vertical="top" wrapText="1"/>
    </xf>
    <xf numFmtId="49" fontId="6" fillId="0" borderId="4" xfId="0" applyNumberFormat="1" applyFont="1" applyBorder="1" applyAlignment="1">
      <alignment horizontal="center" vertical="top" wrapText="1"/>
    </xf>
    <xf numFmtId="49" fontId="6" fillId="0" borderId="5" xfId="0" applyNumberFormat="1" applyFont="1" applyBorder="1" applyAlignment="1">
      <alignment horizontal="center" vertical="top" wrapText="1"/>
    </xf>
    <xf numFmtId="49" fontId="6" fillId="0" borderId="6" xfId="0" applyNumberFormat="1" applyFont="1" applyBorder="1" applyAlignment="1">
      <alignment horizontal="center" vertical="top" wrapText="1"/>
    </xf>
    <xf numFmtId="49" fontId="4" fillId="0" borderId="10" xfId="0" applyNumberFormat="1" applyFont="1" applyBorder="1" applyAlignment="1">
      <alignment horizontal="center" vertical="top" wrapText="1"/>
    </xf>
    <xf numFmtId="49" fontId="4" fillId="0" borderId="15" xfId="0" applyNumberFormat="1" applyFont="1" applyBorder="1" applyAlignment="1">
      <alignment horizontal="center" vertical="top" wrapText="1"/>
    </xf>
    <xf numFmtId="49" fontId="6" fillId="0" borderId="10" xfId="0" applyNumberFormat="1" applyFont="1" applyBorder="1" applyAlignment="1">
      <alignment horizontal="center" vertical="top" wrapText="1"/>
    </xf>
    <xf numFmtId="49" fontId="6" fillId="0" borderId="15" xfId="0" applyNumberFormat="1" applyFont="1" applyBorder="1" applyAlignment="1">
      <alignment horizontal="center" vertical="top" wrapText="1"/>
    </xf>
    <xf numFmtId="0" fontId="4" fillId="0" borderId="10" xfId="0" applyFont="1" applyBorder="1" applyAlignment="1">
      <alignment horizontal="center" vertical="top" wrapText="1"/>
    </xf>
    <xf numFmtId="0" fontId="4" fillId="0" borderId="15" xfId="0" applyFont="1" applyBorder="1" applyAlignment="1">
      <alignment horizontal="center" vertical="top" wrapText="1"/>
    </xf>
    <xf numFmtId="2" fontId="6" fillId="0" borderId="10" xfId="0" applyNumberFormat="1" applyFont="1" applyBorder="1" applyAlignment="1">
      <alignment horizontal="center" vertical="top" wrapText="1"/>
    </xf>
    <xf numFmtId="2" fontId="6" fillId="0" borderId="15" xfId="0" applyNumberFormat="1" applyFont="1" applyBorder="1" applyAlignment="1">
      <alignment horizontal="center" vertical="top" wrapText="1"/>
    </xf>
    <xf numFmtId="0" fontId="0" fillId="0" borderId="11" xfId="0" applyBorder="1" applyAlignment="1"/>
    <xf numFmtId="0" fontId="5" fillId="0" borderId="10" xfId="0" applyFont="1"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6" fillId="0" borderId="10" xfId="0" applyFont="1" applyBorder="1" applyAlignment="1">
      <alignment horizontal="center" vertical="center"/>
    </xf>
    <xf numFmtId="0" fontId="13" fillId="0" borderId="10" xfId="0" applyFont="1" applyBorder="1" applyAlignment="1">
      <alignment horizontal="center" vertical="top" wrapText="1"/>
    </xf>
    <xf numFmtId="0" fontId="13" fillId="0" borderId="15" xfId="0" applyFont="1" applyBorder="1" applyAlignment="1">
      <alignment horizontal="center" vertical="top" wrapText="1"/>
    </xf>
    <xf numFmtId="0" fontId="13" fillId="0" borderId="11" xfId="0" applyFont="1" applyBorder="1" applyAlignment="1">
      <alignment horizontal="center" vertical="top" wrapText="1"/>
    </xf>
    <xf numFmtId="0" fontId="20" fillId="0" borderId="11" xfId="0" applyFont="1" applyBorder="1" applyAlignment="1">
      <alignment horizontal="center" vertical="top" wrapText="1"/>
    </xf>
    <xf numFmtId="0" fontId="6" fillId="0" borderId="10" xfId="0" applyFont="1" applyFill="1" applyBorder="1" applyAlignment="1">
      <alignment horizontal="center" vertical="top" wrapText="1"/>
    </xf>
    <xf numFmtId="0" fontId="6" fillId="0" borderId="15" xfId="0" applyFont="1" applyFill="1" applyBorder="1" applyAlignment="1">
      <alignment horizontal="center" vertical="top" wrapText="1"/>
    </xf>
    <xf numFmtId="0" fontId="7" fillId="0" borderId="10" xfId="0"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11" xfId="0" applyFill="1" applyBorder="1" applyAlignment="1">
      <alignment horizontal="center" vertical="center" wrapText="1"/>
    </xf>
    <xf numFmtId="0" fontId="5" fillId="0" borderId="10" xfId="0" applyFont="1" applyFill="1" applyBorder="1" applyAlignment="1">
      <alignment horizontal="center" vertical="center" wrapText="1"/>
    </xf>
    <xf numFmtId="0" fontId="0" fillId="0" borderId="15" xfId="0" applyBorder="1" applyAlignment="1">
      <alignment horizontal="center" vertical="top" wrapText="1"/>
    </xf>
    <xf numFmtId="49" fontId="5" fillId="0" borderId="10" xfId="0" applyNumberFormat="1" applyFont="1" applyBorder="1" applyAlignment="1">
      <alignment horizontal="center" vertical="top" wrapText="1"/>
    </xf>
    <xf numFmtId="0" fontId="17" fillId="0" borderId="14" xfId="0" applyFont="1" applyFill="1" applyBorder="1" applyAlignment="1">
      <alignment horizontal="center" vertical="top" wrapText="1"/>
    </xf>
    <xf numFmtId="0" fontId="0" fillId="0" borderId="4" xfId="0" applyFill="1" applyBorder="1" applyAlignment="1">
      <alignment horizontal="center" vertical="top" wrapText="1"/>
    </xf>
    <xf numFmtId="0" fontId="0" fillId="0" borderId="5" xfId="0" applyFill="1" applyBorder="1" applyAlignment="1">
      <alignment horizontal="center" wrapText="1"/>
    </xf>
    <xf numFmtId="0" fontId="0" fillId="0" borderId="6" xfId="0" applyFill="1" applyBorder="1" applyAlignment="1">
      <alignment horizontal="center" wrapText="1"/>
    </xf>
    <xf numFmtId="0" fontId="0" fillId="0" borderId="7" xfId="0" applyFill="1" applyBorder="1" applyAlignment="1">
      <alignment horizontal="center" wrapText="1"/>
    </xf>
    <xf numFmtId="0" fontId="0" fillId="0" borderId="9" xfId="0" applyFill="1" applyBorder="1" applyAlignment="1">
      <alignment horizontal="center" wrapText="1"/>
    </xf>
    <xf numFmtId="0" fontId="0" fillId="0" borderId="11" xfId="0" applyFill="1" applyBorder="1" applyAlignment="1">
      <alignment horizontal="center" wrapText="1"/>
    </xf>
    <xf numFmtId="0" fontId="0" fillId="0" borderId="15" xfId="0" applyFill="1" applyBorder="1" applyAlignment="1">
      <alignment horizontal="center" wrapText="1"/>
    </xf>
    <xf numFmtId="0" fontId="5" fillId="0" borderId="15" xfId="0" applyFont="1" applyFill="1" applyBorder="1" applyAlignment="1">
      <alignment horizontal="center" vertical="center" wrapText="1"/>
    </xf>
    <xf numFmtId="0" fontId="5" fillId="0" borderId="10" xfId="0" applyFont="1" applyFill="1" applyBorder="1" applyAlignment="1">
      <alignment horizontal="center" vertical="top" wrapText="1"/>
    </xf>
    <xf numFmtId="0" fontId="0" fillId="0" borderId="11" xfId="0" applyFill="1" applyBorder="1" applyAlignment="1">
      <alignment horizontal="center" vertical="top" wrapText="1"/>
    </xf>
    <xf numFmtId="49" fontId="5" fillId="0" borderId="10" xfId="0" applyNumberFormat="1" applyFont="1" applyFill="1" applyBorder="1" applyAlignment="1">
      <alignment horizontal="center" vertical="top" wrapText="1"/>
    </xf>
    <xf numFmtId="0" fontId="6" fillId="0" borderId="10" xfId="0" applyFont="1" applyBorder="1" applyAlignment="1">
      <alignment horizontal="center" vertical="top" wrapText="1"/>
    </xf>
    <xf numFmtId="0" fontId="0" fillId="0" borderId="0" xfId="0" applyAlignment="1">
      <alignment horizontal="center" vertical="top"/>
    </xf>
    <xf numFmtId="0" fontId="0" fillId="0" borderId="0" xfId="0" applyAlignment="1"/>
    <xf numFmtId="0" fontId="0" fillId="0" borderId="0" xfId="0" applyAlignment="1">
      <alignment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4" fontId="3" fillId="0" borderId="10" xfId="0" applyNumberFormat="1" applyFont="1" applyBorder="1" applyAlignment="1">
      <alignment horizontal="center" vertical="center" wrapText="1"/>
    </xf>
    <xf numFmtId="4" fontId="3" fillId="0" borderId="11" xfId="0" applyNumberFormat="1" applyFont="1" applyBorder="1" applyAlignment="1">
      <alignment horizontal="center" vertical="center" wrapText="1"/>
    </xf>
    <xf numFmtId="0" fontId="39" fillId="0" borderId="10" xfId="0" applyFont="1" applyBorder="1" applyAlignment="1">
      <alignment horizontal="center" vertical="top" wrapText="1"/>
    </xf>
    <xf numFmtId="0" fontId="39" fillId="0" borderId="11" xfId="0" applyFont="1" applyBorder="1" applyAlignment="1">
      <alignment horizontal="center" vertical="top" wrapText="1"/>
    </xf>
    <xf numFmtId="0" fontId="22" fillId="0" borderId="1" xfId="0" applyFont="1" applyBorder="1" applyAlignment="1">
      <alignment horizontal="center" vertical="center" wrapText="1"/>
    </xf>
    <xf numFmtId="0" fontId="30" fillId="0" borderId="1" xfId="0" applyFont="1" applyBorder="1" applyAlignment="1">
      <alignment horizontal="justify"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3" fontId="21" fillId="0" borderId="10" xfId="0" applyNumberFormat="1" applyFont="1" applyBorder="1" applyAlignment="1">
      <alignment horizontal="center" vertical="center" wrapText="1"/>
    </xf>
    <xf numFmtId="3" fontId="21" fillId="0" borderId="11" xfId="0" applyNumberFormat="1" applyFont="1" applyBorder="1" applyAlignment="1">
      <alignment horizontal="center" vertical="center" wrapText="1"/>
    </xf>
    <xf numFmtId="4" fontId="22" fillId="0" borderId="10" xfId="0" applyNumberFormat="1" applyFont="1" applyBorder="1" applyAlignment="1">
      <alignment horizontal="center" vertical="center" wrapText="1"/>
    </xf>
    <xf numFmtId="4" fontId="22" fillId="0" borderId="11" xfId="0" applyNumberFormat="1" applyFont="1" applyBorder="1" applyAlignment="1">
      <alignment horizontal="center" vertical="center" wrapText="1"/>
    </xf>
    <xf numFmtId="0" fontId="41" fillId="0" borderId="12" xfId="0" applyFont="1" applyBorder="1" applyAlignment="1">
      <alignment horizontal="center" vertical="center" wrapText="1"/>
    </xf>
    <xf numFmtId="0" fontId="41" fillId="0" borderId="13" xfId="0" applyFont="1" applyBorder="1" applyAlignment="1">
      <alignment horizontal="center" vertical="center" wrapText="1"/>
    </xf>
    <xf numFmtId="0" fontId="41" fillId="0" borderId="14" xfId="0" applyFont="1" applyBorder="1" applyAlignment="1">
      <alignment horizontal="center" vertical="center" wrapText="1"/>
    </xf>
    <xf numFmtId="0" fontId="22" fillId="0" borderId="1" xfId="0" applyFont="1" applyBorder="1" applyAlignment="1">
      <alignment horizontal="justify" vertical="center" wrapText="1"/>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2" fontId="3" fillId="0" borderId="10" xfId="0" applyNumberFormat="1" applyFont="1" applyBorder="1" applyAlignment="1">
      <alignment horizontal="center" vertical="center"/>
    </xf>
    <xf numFmtId="2" fontId="3" fillId="0" borderId="15" xfId="0" applyNumberFormat="1" applyFont="1" applyBorder="1" applyAlignment="1">
      <alignment horizontal="center" vertical="center"/>
    </xf>
    <xf numFmtId="2" fontId="3" fillId="0" borderId="11" xfId="0" applyNumberFormat="1" applyFont="1" applyBorder="1" applyAlignment="1">
      <alignment horizontal="center" vertical="center"/>
    </xf>
    <xf numFmtId="4" fontId="3" fillId="0" borderId="10" xfId="0" applyNumberFormat="1" applyFont="1" applyBorder="1" applyAlignment="1">
      <alignment horizontal="center" vertical="center"/>
    </xf>
    <xf numFmtId="4" fontId="3" fillId="0" borderId="15" xfId="0" applyNumberFormat="1" applyFont="1" applyBorder="1" applyAlignment="1">
      <alignment horizontal="center" vertical="center"/>
    </xf>
    <xf numFmtId="4" fontId="3" fillId="0" borderId="11" xfId="0" applyNumberFormat="1" applyFont="1" applyBorder="1" applyAlignment="1">
      <alignment horizontal="center" vertical="center"/>
    </xf>
    <xf numFmtId="0" fontId="3" fillId="0" borderId="1" xfId="0" applyFont="1" applyBorder="1" applyAlignment="1">
      <alignment horizontal="center" vertical="center" wrapText="1"/>
    </xf>
    <xf numFmtId="3" fontId="3" fillId="0" borderId="1" xfId="0" applyNumberFormat="1" applyFont="1" applyBorder="1" applyAlignment="1">
      <alignment horizontal="center" vertical="center" wrapText="1"/>
    </xf>
    <xf numFmtId="0" fontId="12" fillId="0" borderId="0" xfId="0" applyFont="1" applyBorder="1" applyAlignment="1">
      <alignment horizontal="justify"/>
    </xf>
    <xf numFmtId="0" fontId="0" fillId="0" borderId="0" xfId="0" applyBorder="1" applyAlignment="1"/>
    <xf numFmtId="0" fontId="3" fillId="0" borderId="12" xfId="0" applyFont="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9" fillId="0" borderId="12" xfId="0" applyFont="1" applyBorder="1" applyAlignment="1">
      <alignment horizontal="center" vertical="center" wrapText="1"/>
    </xf>
    <xf numFmtId="0" fontId="9" fillId="0" borderId="14" xfId="0" applyFont="1" applyBorder="1" applyAlignment="1">
      <alignment horizontal="center" vertical="center" wrapText="1"/>
    </xf>
    <xf numFmtId="0" fontId="3" fillId="0" borderId="10" xfId="0" applyFont="1" applyBorder="1" applyAlignment="1">
      <alignment horizontal="center" vertical="top" wrapText="1"/>
    </xf>
    <xf numFmtId="0" fontId="3" fillId="0" borderId="4" xfId="0" applyFont="1" applyBorder="1" applyAlignment="1">
      <alignment horizontal="center" vertical="top" wrapText="1"/>
    </xf>
    <xf numFmtId="0" fontId="3" fillId="0" borderId="12" xfId="0" applyFont="1" applyBorder="1" applyAlignment="1">
      <alignment horizontal="center" vertical="top" wrapText="1"/>
    </xf>
    <xf numFmtId="0" fontId="3" fillId="0" borderId="3" xfId="0" applyFont="1" applyBorder="1" applyAlignment="1">
      <alignment horizontal="center" vertical="top" wrapText="1"/>
    </xf>
    <xf numFmtId="0" fontId="9" fillId="0" borderId="4" xfId="0" applyFont="1" applyBorder="1" applyAlignment="1">
      <alignment horizontal="center" vertical="top" wrapText="1"/>
    </xf>
    <xf numFmtId="0" fontId="9" fillId="0" borderId="9" xfId="0" applyFont="1" applyBorder="1" applyAlignment="1">
      <alignment horizontal="center" vertical="top" wrapText="1"/>
    </xf>
    <xf numFmtId="0" fontId="3" fillId="0" borderId="15" xfId="0" applyFont="1" applyBorder="1" applyAlignment="1">
      <alignment horizontal="center" vertical="center" wrapText="1"/>
    </xf>
    <xf numFmtId="0" fontId="9"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3" fontId="3" fillId="0" borderId="1" xfId="0" applyNumberFormat="1" applyFont="1" applyFill="1" applyBorder="1" applyAlignment="1">
      <alignment horizontal="center" vertical="center" wrapText="1"/>
    </xf>
    <xf numFmtId="3" fontId="3" fillId="0" borderId="10" xfId="0" applyNumberFormat="1" applyFont="1" applyBorder="1" applyAlignment="1">
      <alignment horizontal="center" vertical="center" wrapText="1"/>
    </xf>
    <xf numFmtId="0" fontId="0" fillId="0" borderId="11" xfId="0" applyBorder="1" applyAlignment="1">
      <alignment horizontal="center" vertical="center" wrapText="1"/>
    </xf>
    <xf numFmtId="49" fontId="3" fillId="0" borderId="2" xfId="0" applyNumberFormat="1" applyFont="1" applyBorder="1" applyAlignment="1">
      <alignment horizontal="center" vertical="top" wrapText="1"/>
    </xf>
    <xf numFmtId="0" fontId="0" fillId="0" borderId="0" xfId="0" applyBorder="1" applyAlignment="1">
      <alignment horizontal="center" vertical="top" wrapText="1"/>
    </xf>
    <xf numFmtId="0" fontId="23" fillId="0" borderId="5" xfId="0" applyFont="1" applyBorder="1" applyAlignment="1">
      <alignment horizontal="center" vertical="top" wrapText="1"/>
    </xf>
    <xf numFmtId="0" fontId="24" fillId="0" borderId="0" xfId="0" applyFont="1" applyBorder="1" applyAlignment="1">
      <alignment horizontal="center" vertical="top" wrapText="1"/>
    </xf>
    <xf numFmtId="0" fontId="24" fillId="0" borderId="13" xfId="0" applyFont="1" applyBorder="1" applyAlignment="1">
      <alignment horizontal="center" vertical="top" wrapText="1"/>
    </xf>
    <xf numFmtId="0" fontId="24" fillId="0" borderId="14" xfId="0" applyFont="1" applyBorder="1" applyAlignment="1">
      <alignment horizontal="center" vertical="top" wrapText="1"/>
    </xf>
    <xf numFmtId="0" fontId="24" fillId="0" borderId="0" xfId="0" applyFont="1" applyBorder="1" applyAlignment="1">
      <alignment horizontal="center"/>
    </xf>
    <xf numFmtId="0" fontId="24" fillId="0" borderId="13" xfId="0" applyFont="1" applyBorder="1" applyAlignment="1">
      <alignment horizontal="center"/>
    </xf>
    <xf numFmtId="0" fontId="24" fillId="0" borderId="14" xfId="0" applyFont="1" applyBorder="1" applyAlignment="1">
      <alignment horizontal="center"/>
    </xf>
    <xf numFmtId="0" fontId="2" fillId="0" borderId="7" xfId="0" applyFont="1" applyBorder="1" applyAlignment="1">
      <alignment horizontal="center" vertical="top" wrapText="1"/>
    </xf>
    <xf numFmtId="0" fontId="17" fillId="0" borderId="8" xfId="0" applyFont="1" applyBorder="1" applyAlignment="1">
      <alignment horizontal="center" vertical="top"/>
    </xf>
    <xf numFmtId="0" fontId="17" fillId="0" borderId="13" xfId="0" applyFont="1" applyBorder="1" applyAlignment="1">
      <alignment horizontal="center" vertical="top"/>
    </xf>
    <xf numFmtId="0" fontId="17" fillId="0" borderId="14" xfId="0" applyFont="1" applyBorder="1" applyAlignment="1">
      <alignment horizontal="center" vertical="top"/>
    </xf>
    <xf numFmtId="0" fontId="23" fillId="0" borderId="2" xfId="0" applyFont="1" applyBorder="1" applyAlignment="1">
      <alignment horizontal="center" vertical="top" wrapText="1"/>
    </xf>
    <xf numFmtId="0" fontId="24" fillId="0" borderId="3" xfId="0" applyFont="1" applyBorder="1" applyAlignment="1">
      <alignment horizontal="center" vertical="top"/>
    </xf>
    <xf numFmtId="0" fontId="24" fillId="0" borderId="13" xfId="0" applyFont="1" applyBorder="1" applyAlignment="1">
      <alignment horizontal="center" vertical="top"/>
    </xf>
    <xf numFmtId="0" fontId="24" fillId="0" borderId="14" xfId="0" applyFont="1" applyBorder="1" applyAlignment="1">
      <alignment horizontal="center" vertical="top"/>
    </xf>
    <xf numFmtId="0" fontId="24" fillId="0" borderId="0" xfId="0" applyFont="1" applyBorder="1" applyAlignment="1">
      <alignment horizontal="center" vertical="top"/>
    </xf>
    <xf numFmtId="0" fontId="28" fillId="0" borderId="0" xfId="0" applyFont="1" applyBorder="1" applyAlignment="1">
      <alignment horizontal="center" vertical="top" wrapText="1"/>
    </xf>
    <xf numFmtId="0" fontId="28" fillId="0" borderId="13" xfId="0" applyFont="1" applyBorder="1" applyAlignment="1">
      <alignment horizontal="center" vertical="top" wrapText="1"/>
    </xf>
    <xf numFmtId="0" fontId="28" fillId="0" borderId="14" xfId="0" applyFont="1" applyBorder="1" applyAlignment="1">
      <alignment horizontal="center" vertical="top" wrapText="1"/>
    </xf>
    <xf numFmtId="0" fontId="25" fillId="0" borderId="5" xfId="0" applyFont="1" applyBorder="1" applyAlignment="1">
      <alignment horizontal="center" vertical="top" wrapText="1"/>
    </xf>
    <xf numFmtId="0" fontId="3" fillId="0" borderId="1" xfId="0" applyFont="1" applyBorder="1" applyAlignment="1">
      <alignment horizontal="center" vertical="top" wrapText="1"/>
    </xf>
    <xf numFmtId="0" fontId="33" fillId="0" borderId="1" xfId="0" applyFont="1" applyFill="1" applyBorder="1" applyAlignment="1">
      <alignment horizontal="center" vertical="top" wrapText="1"/>
    </xf>
    <xf numFmtId="0" fontId="2" fillId="0" borderId="12" xfId="0" applyFont="1" applyBorder="1" applyAlignment="1">
      <alignment horizontal="center" vertical="top" wrapText="1"/>
    </xf>
    <xf numFmtId="0" fontId="2" fillId="0" borderId="13" xfId="0" applyFont="1" applyBorder="1" applyAlignment="1">
      <alignment horizontal="center" vertical="top" wrapText="1"/>
    </xf>
    <xf numFmtId="0" fontId="2" fillId="0" borderId="14" xfId="0" applyFont="1" applyBorder="1" applyAlignment="1">
      <alignment horizontal="center" vertical="top" wrapText="1"/>
    </xf>
    <xf numFmtId="0" fontId="2" fillId="0" borderId="8" xfId="0" applyFont="1" applyBorder="1" applyAlignment="1">
      <alignment horizontal="center" vertical="top"/>
    </xf>
    <xf numFmtId="0" fontId="2" fillId="0" borderId="13" xfId="0" applyFont="1" applyBorder="1" applyAlignment="1">
      <alignment horizontal="center" vertical="top"/>
    </xf>
    <xf numFmtId="0" fontId="2" fillId="0" borderId="14" xfId="0" applyFont="1" applyBorder="1" applyAlignment="1">
      <alignment horizontal="center" vertical="top"/>
    </xf>
    <xf numFmtId="0" fontId="11" fillId="0" borderId="12" xfId="1" applyBorder="1" applyAlignment="1" applyProtection="1">
      <alignment horizontal="center" vertical="top" wrapText="1"/>
    </xf>
    <xf numFmtId="0" fontId="0" fillId="0" borderId="13" xfId="0" applyBorder="1" applyAlignment="1">
      <alignment horizontal="center" vertical="top" wrapText="1"/>
    </xf>
    <xf numFmtId="0" fontId="0" fillId="0" borderId="0" xfId="0" applyAlignment="1">
      <alignment horizontal="left" vertical="top"/>
    </xf>
    <xf numFmtId="0" fontId="0" fillId="0" borderId="0" xfId="0" applyAlignment="1">
      <alignment horizontal="left"/>
    </xf>
    <xf numFmtId="4" fontId="44" fillId="0" borderId="1" xfId="0" applyNumberFormat="1" applyFont="1" applyFill="1" applyBorder="1" applyAlignment="1">
      <alignment horizontal="center" vertical="center" wrapText="1"/>
    </xf>
    <xf numFmtId="0" fontId="30" fillId="0" borderId="12" xfId="0" applyFont="1" applyFill="1" applyBorder="1" applyAlignment="1">
      <alignment horizontal="justify" vertical="top" wrapText="1"/>
    </xf>
    <xf numFmtId="0" fontId="30" fillId="0" borderId="13" xfId="0" applyFont="1" applyFill="1" applyBorder="1" applyAlignment="1">
      <alignment horizontal="justify" vertical="top" wrapText="1"/>
    </xf>
    <xf numFmtId="0" fontId="30" fillId="0" borderId="14" xfId="0" applyFont="1" applyFill="1" applyBorder="1" applyAlignment="1">
      <alignment horizontal="justify" vertical="top" wrapText="1"/>
    </xf>
    <xf numFmtId="165" fontId="43" fillId="0" borderId="1" xfId="3" applyNumberFormat="1"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2" fontId="22" fillId="0" borderId="1" xfId="0" applyNumberFormat="1" applyFont="1" applyFill="1" applyBorder="1" applyAlignment="1">
      <alignment horizontal="center" vertical="center" wrapText="1"/>
    </xf>
  </cellXfs>
  <cellStyles count="4">
    <cellStyle name="xl40" xfId="2"/>
    <cellStyle name="Гиперссылка" xfId="1" builtinId="8"/>
    <cellStyle name="Обычный" xfId="0" builtinId="0"/>
    <cellStyle name="Финансовый" xfId="3"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consultantplus://offline/ref=81C534AC1618B38338B7138DDEB14344F59B417381706259B468524054C32ECBB30FCA5546109B5D4A4FB66DK4O"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mobileonline.garant.ru/document/redirect/47923880/4004" TargetMode="External"/><Relationship Id="rId2" Type="http://schemas.openxmlformats.org/officeDocument/2006/relationships/hyperlink" Target="http://mobileonline.garant.ru/document/redirect/47923880/4003" TargetMode="External"/><Relationship Id="rId1" Type="http://schemas.openxmlformats.org/officeDocument/2006/relationships/hyperlink" Target="consultantplus://offline/ref=81C534AC1618B38338B7138DDEB14344F59B417381706259B468524054C32ECBB30FCA5546109B5D4A4FB16DK7O"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consultantplus://offline/ref=81C534AC1618B38338B7138DDEB14344F59B417381706259B468524054C32ECBB30FCA5546109B5D4A4FB36DK7O"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consultantplus://offline/ref=81C534AC1618B38338B7138DDEB14344F59B417381706259B468524054C32ECBB30FCA5546109B5D4A4FBD6DK2O"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7"/>
  <sheetViews>
    <sheetView tabSelected="1" zoomScale="115" zoomScaleNormal="115" workbookViewId="0">
      <selection activeCell="M40" sqref="M40"/>
    </sheetView>
  </sheetViews>
  <sheetFormatPr defaultRowHeight="15" x14ac:dyDescent="0.25"/>
  <cols>
    <col min="1" max="1" width="2.5703125" customWidth="1"/>
    <col min="2" max="2" width="2.42578125" customWidth="1"/>
    <col min="3" max="3" width="4" customWidth="1"/>
    <col min="4" max="4" width="4.140625" customWidth="1"/>
    <col min="5" max="5" width="10" customWidth="1"/>
    <col min="6" max="6" width="34.5703125" customWidth="1"/>
    <col min="7" max="7" width="31.5703125" customWidth="1"/>
    <col min="8" max="8" width="5.5703125" customWidth="1"/>
    <col min="9" max="9" width="4.42578125" customWidth="1"/>
    <col min="10" max="10" width="4.85546875" customWidth="1"/>
    <col min="11" max="11" width="13.140625" customWidth="1"/>
    <col min="12" max="12" width="7" customWidth="1"/>
    <col min="13" max="13" width="12.85546875" customWidth="1"/>
    <col min="14" max="14" width="14.85546875" customWidth="1"/>
    <col min="15" max="15" width="10.85546875" style="21" customWidth="1"/>
    <col min="16" max="16" width="11.7109375" customWidth="1"/>
    <col min="17" max="17" width="10.85546875" customWidth="1"/>
    <col min="18" max="18" width="11.7109375" customWidth="1"/>
    <col min="19" max="19" width="11.42578125" customWidth="1"/>
    <col min="20" max="20" width="0.7109375" hidden="1" customWidth="1"/>
    <col min="21" max="23" width="9.140625" hidden="1" customWidth="1"/>
    <col min="24" max="24" width="9.140625" customWidth="1"/>
    <col min="25" max="26" width="9.140625" hidden="1" customWidth="1"/>
  </cols>
  <sheetData>
    <row r="1" spans="1:24" ht="15" customHeight="1" x14ac:dyDescent="0.25">
      <c r="A1" s="290" t="s">
        <v>428</v>
      </c>
      <c r="B1" s="290"/>
      <c r="C1" s="290"/>
      <c r="D1" s="290"/>
      <c r="E1" s="290"/>
      <c r="F1" s="290"/>
      <c r="G1" s="290"/>
      <c r="H1" s="290"/>
      <c r="I1" s="290"/>
      <c r="J1" s="290"/>
      <c r="K1" s="290"/>
      <c r="L1" s="290"/>
      <c r="M1" s="290"/>
      <c r="N1" s="290"/>
      <c r="O1" s="290"/>
      <c r="P1" s="290"/>
      <c r="Q1" s="290"/>
      <c r="R1" s="290"/>
      <c r="S1" s="290"/>
      <c r="T1" s="290"/>
      <c r="U1" s="290"/>
      <c r="V1" s="290"/>
      <c r="W1" s="290"/>
      <c r="X1" s="6"/>
    </row>
    <row r="2" spans="1:24" ht="15.75" x14ac:dyDescent="0.25">
      <c r="A2" s="2"/>
      <c r="P2" s="25"/>
      <c r="Q2" s="25"/>
    </row>
    <row r="3" spans="1:24" ht="15" customHeight="1" x14ac:dyDescent="0.25">
      <c r="A3" s="291" t="s">
        <v>0</v>
      </c>
      <c r="B3" s="291"/>
      <c r="C3" s="291"/>
      <c r="D3" s="291"/>
      <c r="E3" s="291"/>
      <c r="F3" s="291"/>
      <c r="G3" s="291"/>
      <c r="H3" s="291"/>
      <c r="I3" s="291"/>
      <c r="J3" s="291"/>
      <c r="K3" s="291"/>
      <c r="L3" s="291"/>
      <c r="M3" s="291"/>
      <c r="N3" s="291"/>
      <c r="O3" s="291"/>
      <c r="P3" s="291"/>
      <c r="Q3" s="291"/>
      <c r="R3" s="291"/>
      <c r="S3" s="291"/>
      <c r="T3" s="291"/>
      <c r="U3" s="291"/>
      <c r="V3" s="291"/>
    </row>
    <row r="4" spans="1:24" ht="15.75" x14ac:dyDescent="0.25">
      <c r="A4" s="1"/>
      <c r="P4" s="25"/>
      <c r="Q4" s="25"/>
    </row>
    <row r="5" spans="1:24" x14ac:dyDescent="0.25">
      <c r="A5" s="299" t="s">
        <v>1</v>
      </c>
      <c r="B5" s="300"/>
      <c r="C5" s="300"/>
      <c r="D5" s="300"/>
      <c r="E5" s="296"/>
      <c r="F5" s="273" t="s">
        <v>81</v>
      </c>
      <c r="G5" s="307" t="s">
        <v>2</v>
      </c>
      <c r="H5" s="273" t="s">
        <v>3</v>
      </c>
      <c r="I5" s="273"/>
      <c r="J5" s="273"/>
      <c r="K5" s="273"/>
      <c r="L5" s="273"/>
      <c r="M5" s="299" t="s">
        <v>52</v>
      </c>
      <c r="N5" s="310"/>
      <c r="O5" s="310"/>
      <c r="P5" s="310"/>
      <c r="Q5" s="296"/>
      <c r="R5" s="295" t="s">
        <v>4</v>
      </c>
      <c r="S5" s="296"/>
    </row>
    <row r="6" spans="1:24" x14ac:dyDescent="0.25">
      <c r="A6" s="301"/>
      <c r="B6" s="302"/>
      <c r="C6" s="302"/>
      <c r="D6" s="302"/>
      <c r="E6" s="303"/>
      <c r="F6" s="273"/>
      <c r="G6" s="308"/>
      <c r="H6" s="273"/>
      <c r="I6" s="273"/>
      <c r="J6" s="273"/>
      <c r="K6" s="273"/>
      <c r="L6" s="273"/>
      <c r="M6" s="297"/>
      <c r="N6" s="304"/>
      <c r="O6" s="304"/>
      <c r="P6" s="304"/>
      <c r="Q6" s="298"/>
      <c r="R6" s="297"/>
      <c r="S6" s="298"/>
    </row>
    <row r="7" spans="1:24" x14ac:dyDescent="0.25">
      <c r="A7" s="297"/>
      <c r="B7" s="304"/>
      <c r="C7" s="304"/>
      <c r="D7" s="304"/>
      <c r="E7" s="298"/>
      <c r="F7" s="273"/>
      <c r="G7" s="308"/>
      <c r="H7" s="273" t="s">
        <v>5</v>
      </c>
      <c r="I7" s="273" t="s">
        <v>6</v>
      </c>
      <c r="J7" s="273" t="s">
        <v>7</v>
      </c>
      <c r="K7" s="273" t="s">
        <v>8</v>
      </c>
      <c r="L7" s="273" t="s">
        <v>9</v>
      </c>
      <c r="M7" s="273" t="s">
        <v>79</v>
      </c>
      <c r="N7" s="273" t="s">
        <v>80</v>
      </c>
      <c r="O7" s="270" t="s">
        <v>74</v>
      </c>
      <c r="P7" s="271"/>
      <c r="Q7" s="329" t="s">
        <v>76</v>
      </c>
      <c r="R7" s="292" t="s">
        <v>77</v>
      </c>
      <c r="S7" s="292" t="s">
        <v>78</v>
      </c>
    </row>
    <row r="8" spans="1:24" ht="48.75" customHeight="1" x14ac:dyDescent="0.25">
      <c r="A8" s="272" t="s">
        <v>10</v>
      </c>
      <c r="B8" s="272"/>
      <c r="C8" s="272" t="s">
        <v>11</v>
      </c>
      <c r="D8" s="307" t="s">
        <v>104</v>
      </c>
      <c r="E8" s="272" t="s">
        <v>103</v>
      </c>
      <c r="F8" s="273"/>
      <c r="G8" s="308"/>
      <c r="H8" s="273"/>
      <c r="I8" s="273"/>
      <c r="J8" s="273"/>
      <c r="K8" s="273"/>
      <c r="L8" s="273"/>
      <c r="M8" s="273"/>
      <c r="N8" s="273"/>
      <c r="O8" s="305" t="s">
        <v>12</v>
      </c>
      <c r="P8" s="329" t="s">
        <v>75</v>
      </c>
      <c r="Q8" s="330"/>
      <c r="R8" s="293"/>
      <c r="S8" s="293"/>
    </row>
    <row r="9" spans="1:24" ht="34.5" customHeight="1" x14ac:dyDescent="0.25">
      <c r="A9" s="272"/>
      <c r="B9" s="272"/>
      <c r="C9" s="272"/>
      <c r="D9" s="311"/>
      <c r="E9" s="272"/>
      <c r="F9" s="273"/>
      <c r="G9" s="309"/>
      <c r="H9" s="273"/>
      <c r="I9" s="273"/>
      <c r="J9" s="273"/>
      <c r="K9" s="273"/>
      <c r="L9" s="273"/>
      <c r="M9" s="273"/>
      <c r="N9" s="273"/>
      <c r="O9" s="306"/>
      <c r="P9" s="332"/>
      <c r="Q9" s="331"/>
      <c r="R9" s="294"/>
      <c r="S9" s="294"/>
    </row>
    <row r="10" spans="1:24" x14ac:dyDescent="0.25">
      <c r="A10" s="312" t="s">
        <v>55</v>
      </c>
      <c r="B10" s="313"/>
      <c r="C10" s="316"/>
      <c r="D10" s="318"/>
      <c r="E10" s="320"/>
      <c r="F10" s="322" t="s">
        <v>108</v>
      </c>
      <c r="G10" s="109" t="s">
        <v>12</v>
      </c>
      <c r="H10" s="120"/>
      <c r="I10" s="120"/>
      <c r="J10" s="120"/>
      <c r="K10" s="120"/>
      <c r="L10" s="103"/>
      <c r="M10" s="197">
        <v>260902.6</v>
      </c>
      <c r="N10" s="197">
        <f>N11+N12+N17+N19+N18</f>
        <v>281090.00199999998</v>
      </c>
      <c r="O10" s="197">
        <f>O11+O12+O17+O19+O18</f>
        <v>280927.69500000001</v>
      </c>
      <c r="P10" s="197">
        <f>P20+P25+P34+P37+P40</f>
        <v>0</v>
      </c>
      <c r="Q10" s="197">
        <f>Q20+Q25+Q34+Q37+Q40</f>
        <v>0</v>
      </c>
      <c r="R10" s="198">
        <f>O10/M10*100</f>
        <v>107.67531446601146</v>
      </c>
      <c r="S10" s="199">
        <f>O10/N10*100</f>
        <v>99.942257996070609</v>
      </c>
    </row>
    <row r="11" spans="1:24" ht="45.75" customHeight="1" x14ac:dyDescent="0.25">
      <c r="A11" s="314"/>
      <c r="B11" s="315"/>
      <c r="C11" s="317"/>
      <c r="D11" s="319"/>
      <c r="E11" s="321"/>
      <c r="F11" s="323"/>
      <c r="G11" s="108" t="s">
        <v>400</v>
      </c>
      <c r="H11" s="115">
        <v>849</v>
      </c>
      <c r="I11" s="120"/>
      <c r="J11" s="120"/>
      <c r="K11" s="120"/>
      <c r="L11" s="115">
        <v>240</v>
      </c>
      <c r="M11" s="200">
        <v>0</v>
      </c>
      <c r="N11" s="201">
        <v>240</v>
      </c>
      <c r="O11" s="202">
        <v>192.52199999999999</v>
      </c>
      <c r="P11" s="203">
        <v>0</v>
      </c>
      <c r="Q11" s="203">
        <v>0</v>
      </c>
      <c r="R11" s="204">
        <v>0</v>
      </c>
      <c r="S11" s="205">
        <f t="shared" ref="S11:S63" si="0">O11/N11*100</f>
        <v>80.217500000000001</v>
      </c>
    </row>
    <row r="12" spans="1:24" ht="15" customHeight="1" x14ac:dyDescent="0.25">
      <c r="A12" s="314"/>
      <c r="B12" s="315"/>
      <c r="C12" s="317"/>
      <c r="D12" s="319"/>
      <c r="E12" s="321"/>
      <c r="F12" s="323"/>
      <c r="G12" s="307" t="s">
        <v>396</v>
      </c>
      <c r="H12" s="325">
        <v>859</v>
      </c>
      <c r="I12" s="328"/>
      <c r="J12" s="328"/>
      <c r="K12" s="328"/>
      <c r="L12" s="115"/>
      <c r="M12" s="200">
        <v>0</v>
      </c>
      <c r="N12" s="201">
        <f>SUM(N13:N14)</f>
        <v>6529.9120000000003</v>
      </c>
      <c r="O12" s="201">
        <f t="shared" ref="O12:Q12" si="1">SUM(O13:O14)</f>
        <v>6529.683</v>
      </c>
      <c r="P12" s="201">
        <f t="shared" si="1"/>
        <v>0</v>
      </c>
      <c r="Q12" s="201">
        <f t="shared" si="1"/>
        <v>0</v>
      </c>
      <c r="R12" s="204">
        <v>0</v>
      </c>
      <c r="S12" s="205">
        <f t="shared" si="0"/>
        <v>99.996493061468513</v>
      </c>
    </row>
    <row r="13" spans="1:24" ht="15" customHeight="1" x14ac:dyDescent="0.25">
      <c r="A13" s="314"/>
      <c r="B13" s="315"/>
      <c r="C13" s="317"/>
      <c r="D13" s="319"/>
      <c r="E13" s="321"/>
      <c r="F13" s="323"/>
      <c r="G13" s="308"/>
      <c r="H13" s="326"/>
      <c r="I13" s="326"/>
      <c r="J13" s="326"/>
      <c r="K13" s="326"/>
      <c r="L13" s="115">
        <v>610</v>
      </c>
      <c r="M13" s="200">
        <v>0</v>
      </c>
      <c r="N13" s="201">
        <v>5365.4120000000003</v>
      </c>
      <c r="O13" s="202">
        <v>5365.183</v>
      </c>
      <c r="P13" s="203">
        <v>0</v>
      </c>
      <c r="Q13" s="203">
        <v>0</v>
      </c>
      <c r="R13" s="204">
        <v>0</v>
      </c>
      <c r="S13" s="205">
        <f t="shared" si="0"/>
        <v>99.995731921425602</v>
      </c>
    </row>
    <row r="14" spans="1:24" ht="15.75" customHeight="1" x14ac:dyDescent="0.25">
      <c r="A14" s="314"/>
      <c r="B14" s="315"/>
      <c r="C14" s="317"/>
      <c r="D14" s="319"/>
      <c r="E14" s="321"/>
      <c r="F14" s="323"/>
      <c r="G14" s="324"/>
      <c r="H14" s="327"/>
      <c r="I14" s="327"/>
      <c r="J14" s="327"/>
      <c r="K14" s="327"/>
      <c r="L14" s="115">
        <v>620</v>
      </c>
      <c r="M14" s="200">
        <v>0</v>
      </c>
      <c r="N14" s="201">
        <v>1164.5</v>
      </c>
      <c r="O14" s="202">
        <v>1164.5</v>
      </c>
      <c r="P14" s="203">
        <v>0</v>
      </c>
      <c r="Q14" s="203">
        <v>0</v>
      </c>
      <c r="R14" s="204">
        <v>0</v>
      </c>
      <c r="S14" s="205">
        <f t="shared" si="0"/>
        <v>100</v>
      </c>
    </row>
    <row r="15" spans="1:24" ht="25.5" x14ac:dyDescent="0.25">
      <c r="A15" s="314"/>
      <c r="B15" s="315"/>
      <c r="C15" s="317"/>
      <c r="D15" s="319"/>
      <c r="E15" s="321"/>
      <c r="F15" s="323"/>
      <c r="G15" s="108" t="s">
        <v>397</v>
      </c>
      <c r="H15" s="115">
        <v>904</v>
      </c>
      <c r="I15" s="120"/>
      <c r="J15" s="120"/>
      <c r="K15" s="120"/>
      <c r="L15" s="115">
        <v>244</v>
      </c>
      <c r="M15" s="200">
        <v>0</v>
      </c>
      <c r="N15" s="201">
        <v>0</v>
      </c>
      <c r="O15" s="202">
        <v>0</v>
      </c>
      <c r="P15" s="203">
        <v>0</v>
      </c>
      <c r="Q15" s="203">
        <v>0</v>
      </c>
      <c r="R15" s="204">
        <v>0</v>
      </c>
      <c r="S15" s="205">
        <v>0</v>
      </c>
    </row>
    <row r="16" spans="1:24" ht="25.5" x14ac:dyDescent="0.25">
      <c r="A16" s="314"/>
      <c r="B16" s="315"/>
      <c r="C16" s="317"/>
      <c r="D16" s="319"/>
      <c r="E16" s="321"/>
      <c r="F16" s="323"/>
      <c r="G16" s="108" t="s">
        <v>398</v>
      </c>
      <c r="H16" s="115">
        <v>905</v>
      </c>
      <c r="I16" s="120"/>
      <c r="J16" s="120"/>
      <c r="K16" s="120"/>
      <c r="L16" s="115">
        <v>244</v>
      </c>
      <c r="M16" s="200">
        <v>0</v>
      </c>
      <c r="N16" s="201">
        <v>0</v>
      </c>
      <c r="O16" s="202">
        <v>0</v>
      </c>
      <c r="P16" s="203">
        <v>0</v>
      </c>
      <c r="Q16" s="203">
        <v>0</v>
      </c>
      <c r="R16" s="204">
        <v>0</v>
      </c>
      <c r="S16" s="205">
        <v>0</v>
      </c>
    </row>
    <row r="17" spans="1:19" ht="25.5" x14ac:dyDescent="0.25">
      <c r="A17" s="314"/>
      <c r="B17" s="315"/>
      <c r="C17" s="317"/>
      <c r="D17" s="319"/>
      <c r="E17" s="321"/>
      <c r="F17" s="323"/>
      <c r="G17" s="108" t="s">
        <v>399</v>
      </c>
      <c r="H17" s="126">
        <v>906</v>
      </c>
      <c r="I17" s="122"/>
      <c r="J17" s="123"/>
      <c r="K17" s="122"/>
      <c r="L17" s="115">
        <v>610</v>
      </c>
      <c r="M17" s="200">
        <v>0</v>
      </c>
      <c r="N17" s="201">
        <v>80</v>
      </c>
      <c r="O17" s="202">
        <v>79.989999999999995</v>
      </c>
      <c r="P17" s="203">
        <v>0</v>
      </c>
      <c r="Q17" s="203">
        <v>0</v>
      </c>
      <c r="R17" s="204">
        <v>0</v>
      </c>
      <c r="S17" s="205">
        <f t="shared" si="0"/>
        <v>99.987499999999997</v>
      </c>
    </row>
    <row r="18" spans="1:19" ht="25.5" x14ac:dyDescent="0.25">
      <c r="A18" s="314"/>
      <c r="B18" s="315"/>
      <c r="C18" s="317"/>
      <c r="D18" s="319"/>
      <c r="E18" s="321"/>
      <c r="F18" s="323"/>
      <c r="G18" s="118" t="s">
        <v>13</v>
      </c>
      <c r="H18" s="115">
        <v>909</v>
      </c>
      <c r="I18" s="115"/>
      <c r="J18" s="115"/>
      <c r="K18" s="115"/>
      <c r="L18" s="115">
        <v>909</v>
      </c>
      <c r="M18" s="197">
        <f>M20+M25+M34+M40</f>
        <v>260902.6</v>
      </c>
      <c r="N18" s="206">
        <f>N20+N25+N34+N37+N42+N46+N55+N61+N62+N60</f>
        <v>274190.08999999997</v>
      </c>
      <c r="O18" s="206">
        <f>O20+O25+O34+O37+O42+O46+O55+O61+O62+O60</f>
        <v>274075.5</v>
      </c>
      <c r="P18" s="201">
        <f>P20+P25+P34+P37+P42+P55+P62</f>
        <v>0</v>
      </c>
      <c r="Q18" s="201">
        <f>Q20+Q25+Q34+Q37+Q42+Q55+Q62</f>
        <v>0</v>
      </c>
      <c r="R18" s="204">
        <f t="shared" ref="R18" si="2">O18/M18*100</f>
        <v>105.04897229847461</v>
      </c>
      <c r="S18" s="205">
        <f t="shared" si="0"/>
        <v>99.95820782581896</v>
      </c>
    </row>
    <row r="19" spans="1:19" ht="25.5" x14ac:dyDescent="0.25">
      <c r="A19" s="90"/>
      <c r="B19" s="89"/>
      <c r="C19" s="91"/>
      <c r="D19" s="88"/>
      <c r="E19" s="92"/>
      <c r="F19" s="93"/>
      <c r="G19" s="108" t="s">
        <v>401</v>
      </c>
      <c r="H19" s="124">
        <v>915</v>
      </c>
      <c r="I19" s="124"/>
      <c r="J19" s="124"/>
      <c r="K19" s="124"/>
      <c r="L19" s="115">
        <v>915</v>
      </c>
      <c r="M19" s="200">
        <v>0</v>
      </c>
      <c r="N19" s="201">
        <v>50</v>
      </c>
      <c r="O19" s="203">
        <v>50</v>
      </c>
      <c r="P19" s="203">
        <v>0</v>
      </c>
      <c r="Q19" s="203">
        <v>0</v>
      </c>
      <c r="R19" s="204">
        <v>0</v>
      </c>
      <c r="S19" s="205">
        <f t="shared" si="0"/>
        <v>100</v>
      </c>
    </row>
    <row r="20" spans="1:19" ht="25.5" x14ac:dyDescent="0.25">
      <c r="A20" s="288" t="s">
        <v>55</v>
      </c>
      <c r="B20" s="288"/>
      <c r="C20" s="107">
        <v>1</v>
      </c>
      <c r="D20" s="107" t="s">
        <v>56</v>
      </c>
      <c r="E20" s="103"/>
      <c r="F20" s="110" t="s">
        <v>14</v>
      </c>
      <c r="G20" s="113" t="s">
        <v>15</v>
      </c>
      <c r="H20" s="113">
        <v>909</v>
      </c>
      <c r="I20" s="112" t="s">
        <v>60</v>
      </c>
      <c r="J20" s="112" t="s">
        <v>57</v>
      </c>
      <c r="K20" s="112" t="s">
        <v>68</v>
      </c>
      <c r="L20" s="113"/>
      <c r="M20" s="197">
        <v>96192</v>
      </c>
      <c r="N20" s="206">
        <f>N22+N23+N24</f>
        <v>98427.09</v>
      </c>
      <c r="O20" s="206">
        <f t="shared" ref="O20:Q20" si="3">O22+O23+O24</f>
        <v>98388.6</v>
      </c>
      <c r="P20" s="206">
        <f t="shared" si="3"/>
        <v>0</v>
      </c>
      <c r="Q20" s="206">
        <f t="shared" si="3"/>
        <v>0</v>
      </c>
      <c r="R20" s="198">
        <f t="shared" ref="R20:R63" si="4">O20/M20*100</f>
        <v>102.28355788423154</v>
      </c>
      <c r="S20" s="199">
        <f t="shared" si="0"/>
        <v>99.960894912162914</v>
      </c>
    </row>
    <row r="21" spans="1:19" ht="63.75" x14ac:dyDescent="0.25">
      <c r="A21" s="285" t="s">
        <v>55</v>
      </c>
      <c r="B21" s="286"/>
      <c r="C21" s="107" t="s">
        <v>65</v>
      </c>
      <c r="D21" s="107" t="s">
        <v>56</v>
      </c>
      <c r="E21" s="110">
        <v>61610</v>
      </c>
      <c r="F21" s="117" t="s">
        <v>310</v>
      </c>
      <c r="G21" s="118" t="s">
        <v>311</v>
      </c>
      <c r="H21" s="115">
        <v>909</v>
      </c>
      <c r="I21" s="115">
        <v>8</v>
      </c>
      <c r="J21" s="115">
        <v>1</v>
      </c>
      <c r="K21" s="115" t="s">
        <v>312</v>
      </c>
      <c r="L21" s="116"/>
      <c r="M21" s="200">
        <v>96192</v>
      </c>
      <c r="N21" s="201">
        <f>N22+N23+N24</f>
        <v>98427.09</v>
      </c>
      <c r="O21" s="201">
        <f>O22+O23+O24</f>
        <v>98388.6</v>
      </c>
      <c r="P21" s="201">
        <v>0</v>
      </c>
      <c r="Q21" s="201">
        <v>0</v>
      </c>
      <c r="R21" s="204">
        <f t="shared" si="4"/>
        <v>102.28355788423154</v>
      </c>
      <c r="S21" s="205">
        <f t="shared" si="0"/>
        <v>99.960894912162914</v>
      </c>
    </row>
    <row r="22" spans="1:19" ht="102" x14ac:dyDescent="0.25">
      <c r="A22" s="274" t="s">
        <v>55</v>
      </c>
      <c r="B22" s="289"/>
      <c r="C22" s="106" t="s">
        <v>65</v>
      </c>
      <c r="D22" s="106" t="s">
        <v>56</v>
      </c>
      <c r="E22" s="105">
        <v>61610</v>
      </c>
      <c r="F22" s="125" t="s">
        <v>313</v>
      </c>
      <c r="G22" s="29" t="s">
        <v>311</v>
      </c>
      <c r="H22" s="126">
        <v>909</v>
      </c>
      <c r="I22" s="126">
        <v>8</v>
      </c>
      <c r="J22" s="126">
        <v>1</v>
      </c>
      <c r="K22" s="126" t="s">
        <v>314</v>
      </c>
      <c r="L22" s="126">
        <v>610</v>
      </c>
      <c r="M22" s="207">
        <v>96192</v>
      </c>
      <c r="N22" s="201">
        <v>96362</v>
      </c>
      <c r="O22" s="203">
        <v>96362</v>
      </c>
      <c r="P22" s="203">
        <v>0</v>
      </c>
      <c r="Q22" s="203">
        <v>0</v>
      </c>
      <c r="R22" s="208">
        <f t="shared" si="4"/>
        <v>100.17672987358617</v>
      </c>
      <c r="S22" s="209">
        <f t="shared" si="0"/>
        <v>100</v>
      </c>
    </row>
    <row r="23" spans="1:19" ht="51" x14ac:dyDescent="0.25">
      <c r="A23" s="274" t="s">
        <v>55</v>
      </c>
      <c r="B23" s="289"/>
      <c r="C23" s="106" t="s">
        <v>65</v>
      </c>
      <c r="D23" s="106" t="s">
        <v>56</v>
      </c>
      <c r="E23" s="105" t="s">
        <v>380</v>
      </c>
      <c r="F23" s="125" t="s">
        <v>381</v>
      </c>
      <c r="G23" s="29" t="s">
        <v>311</v>
      </c>
      <c r="H23" s="126">
        <v>909</v>
      </c>
      <c r="I23" s="126">
        <v>8</v>
      </c>
      <c r="J23" s="126">
        <v>1</v>
      </c>
      <c r="K23" s="126" t="s">
        <v>382</v>
      </c>
      <c r="L23" s="126">
        <v>610</v>
      </c>
      <c r="M23" s="207">
        <v>0</v>
      </c>
      <c r="N23" s="201">
        <v>1166.6400000000001</v>
      </c>
      <c r="O23" s="203">
        <v>1166.6400000000001</v>
      </c>
      <c r="P23" s="203">
        <v>0</v>
      </c>
      <c r="Q23" s="203">
        <v>0</v>
      </c>
      <c r="R23" s="208">
        <v>0</v>
      </c>
      <c r="S23" s="209">
        <f t="shared" si="0"/>
        <v>100</v>
      </c>
    </row>
    <row r="24" spans="1:19" ht="38.25" x14ac:dyDescent="0.25">
      <c r="A24" s="274" t="s">
        <v>55</v>
      </c>
      <c r="B24" s="289"/>
      <c r="C24" s="106" t="s">
        <v>65</v>
      </c>
      <c r="D24" s="106" t="s">
        <v>56</v>
      </c>
      <c r="E24" s="105" t="s">
        <v>383</v>
      </c>
      <c r="F24" s="125" t="s">
        <v>384</v>
      </c>
      <c r="G24" s="29" t="s">
        <v>311</v>
      </c>
      <c r="H24" s="126">
        <v>909</v>
      </c>
      <c r="I24" s="126">
        <v>8</v>
      </c>
      <c r="J24" s="126">
        <v>1</v>
      </c>
      <c r="K24" s="126" t="s">
        <v>385</v>
      </c>
      <c r="L24" s="126">
        <v>610</v>
      </c>
      <c r="M24" s="207">
        <v>0</v>
      </c>
      <c r="N24" s="201">
        <v>898.45</v>
      </c>
      <c r="O24" s="203">
        <v>859.96</v>
      </c>
      <c r="P24" s="203">
        <v>0</v>
      </c>
      <c r="Q24" s="203">
        <v>0</v>
      </c>
      <c r="R24" s="208">
        <v>0</v>
      </c>
      <c r="S24" s="209">
        <f t="shared" si="0"/>
        <v>95.715955256274697</v>
      </c>
    </row>
    <row r="25" spans="1:19" ht="51" x14ac:dyDescent="0.25">
      <c r="A25" s="288" t="s">
        <v>55</v>
      </c>
      <c r="B25" s="288"/>
      <c r="C25" s="107">
        <v>2</v>
      </c>
      <c r="D25" s="107"/>
      <c r="E25" s="103"/>
      <c r="F25" s="113" t="s">
        <v>315</v>
      </c>
      <c r="G25" s="113" t="s">
        <v>15</v>
      </c>
      <c r="H25" s="113">
        <v>909</v>
      </c>
      <c r="I25" s="112" t="s">
        <v>60</v>
      </c>
      <c r="J25" s="112" t="s">
        <v>57</v>
      </c>
      <c r="K25" s="112" t="s">
        <v>69</v>
      </c>
      <c r="L25" s="113"/>
      <c r="M25" s="210">
        <f>M26</f>
        <v>112999.7</v>
      </c>
      <c r="N25" s="211">
        <f>N26</f>
        <v>115994.47</v>
      </c>
      <c r="O25" s="212">
        <f>O26</f>
        <v>115994.47</v>
      </c>
      <c r="P25" s="212">
        <v>0</v>
      </c>
      <c r="Q25" s="212">
        <v>0</v>
      </c>
      <c r="R25" s="198">
        <f t="shared" si="4"/>
        <v>102.65024597410437</v>
      </c>
      <c r="S25" s="199">
        <f t="shared" si="0"/>
        <v>100</v>
      </c>
    </row>
    <row r="26" spans="1:19" ht="114.75" x14ac:dyDescent="0.25">
      <c r="A26" s="285" t="s">
        <v>55</v>
      </c>
      <c r="B26" s="286"/>
      <c r="C26" s="107" t="s">
        <v>62</v>
      </c>
      <c r="D26" s="107" t="s">
        <v>57</v>
      </c>
      <c r="E26" s="107"/>
      <c r="F26" s="117" t="s">
        <v>310</v>
      </c>
      <c r="G26" s="118" t="s">
        <v>316</v>
      </c>
      <c r="H26" s="115">
        <v>909</v>
      </c>
      <c r="I26" s="115">
        <v>8</v>
      </c>
      <c r="J26" s="115">
        <v>1</v>
      </c>
      <c r="K26" s="115" t="s">
        <v>317</v>
      </c>
      <c r="L26" s="115"/>
      <c r="M26" s="200">
        <v>112999.7</v>
      </c>
      <c r="N26" s="200">
        <f>N27+N28+N29+N30+N33</f>
        <v>115994.47</v>
      </c>
      <c r="O26" s="200">
        <f>O27+O28+O29+O30+O33</f>
        <v>115994.47</v>
      </c>
      <c r="P26" s="200">
        <f>SUM(P27:P30,P33)</f>
        <v>0</v>
      </c>
      <c r="Q26" s="200">
        <f>SUM(Q27:Q30,Q33)</f>
        <v>0</v>
      </c>
      <c r="R26" s="204">
        <f t="shared" si="4"/>
        <v>102.65024597410437</v>
      </c>
      <c r="S26" s="205">
        <f t="shared" si="0"/>
        <v>100</v>
      </c>
    </row>
    <row r="27" spans="1:19" ht="25.5" x14ac:dyDescent="0.25">
      <c r="A27" s="287" t="s">
        <v>55</v>
      </c>
      <c r="B27" s="287"/>
      <c r="C27" s="106">
        <v>2</v>
      </c>
      <c r="D27" s="106" t="s">
        <v>57</v>
      </c>
      <c r="E27" s="127">
        <v>61423</v>
      </c>
      <c r="F27" s="128" t="s">
        <v>318</v>
      </c>
      <c r="G27" s="129" t="s">
        <v>340</v>
      </c>
      <c r="H27" s="130">
        <v>909</v>
      </c>
      <c r="I27" s="130">
        <v>8</v>
      </c>
      <c r="J27" s="130">
        <v>1</v>
      </c>
      <c r="K27" s="130" t="s">
        <v>319</v>
      </c>
      <c r="L27" s="130">
        <v>620</v>
      </c>
      <c r="M27" s="213">
        <v>10497</v>
      </c>
      <c r="N27" s="213">
        <v>10871.35</v>
      </c>
      <c r="O27" s="213">
        <v>10871.35</v>
      </c>
      <c r="P27" s="213">
        <v>0</v>
      </c>
      <c r="Q27" s="203">
        <v>0</v>
      </c>
      <c r="R27" s="209">
        <f>O27/M27*100</f>
        <v>103.5662570258169</v>
      </c>
      <c r="S27" s="209">
        <f t="shared" si="0"/>
        <v>100</v>
      </c>
    </row>
    <row r="28" spans="1:19" ht="38.25" x14ac:dyDescent="0.25">
      <c r="A28" s="274" t="s">
        <v>55</v>
      </c>
      <c r="B28" s="289"/>
      <c r="C28" s="131" t="s">
        <v>62</v>
      </c>
      <c r="D28" s="131" t="s">
        <v>57</v>
      </c>
      <c r="E28" s="132">
        <v>61600</v>
      </c>
      <c r="F28" s="125" t="s">
        <v>320</v>
      </c>
      <c r="G28" s="29" t="s">
        <v>321</v>
      </c>
      <c r="H28" s="126">
        <v>909</v>
      </c>
      <c r="I28" s="126">
        <v>8</v>
      </c>
      <c r="J28" s="126">
        <v>1</v>
      </c>
      <c r="K28" s="126" t="s">
        <v>322</v>
      </c>
      <c r="L28" s="126">
        <v>620</v>
      </c>
      <c r="M28" s="207">
        <v>23691</v>
      </c>
      <c r="N28" s="207">
        <v>23078.68</v>
      </c>
      <c r="O28" s="201">
        <v>23078.68</v>
      </c>
      <c r="P28" s="203">
        <v>0</v>
      </c>
      <c r="Q28" s="203">
        <v>0</v>
      </c>
      <c r="R28" s="208">
        <f t="shared" si="4"/>
        <v>97.415389810476555</v>
      </c>
      <c r="S28" s="209">
        <f t="shared" si="0"/>
        <v>100</v>
      </c>
    </row>
    <row r="29" spans="1:19" ht="89.25" x14ac:dyDescent="0.25">
      <c r="A29" s="276" t="s">
        <v>55</v>
      </c>
      <c r="B29" s="277"/>
      <c r="C29" s="131">
        <v>2</v>
      </c>
      <c r="D29" s="131" t="s">
        <v>57</v>
      </c>
      <c r="E29" s="133">
        <v>61620</v>
      </c>
      <c r="F29" s="134" t="s">
        <v>16</v>
      </c>
      <c r="G29" s="134" t="s">
        <v>342</v>
      </c>
      <c r="H29" s="134">
        <v>909</v>
      </c>
      <c r="I29" s="135" t="s">
        <v>60</v>
      </c>
      <c r="J29" s="135" t="s">
        <v>57</v>
      </c>
      <c r="K29" s="135" t="s">
        <v>70</v>
      </c>
      <c r="L29" s="104">
        <v>610</v>
      </c>
      <c r="M29" s="214">
        <v>31878</v>
      </c>
      <c r="N29" s="207">
        <v>31383.81</v>
      </c>
      <c r="O29" s="207">
        <v>31383.81</v>
      </c>
      <c r="P29" s="203">
        <v>0</v>
      </c>
      <c r="Q29" s="203">
        <v>0</v>
      </c>
      <c r="R29" s="208">
        <f t="shared" si="4"/>
        <v>98.449745906267651</v>
      </c>
      <c r="S29" s="209">
        <f t="shared" si="0"/>
        <v>100</v>
      </c>
    </row>
    <row r="30" spans="1:19" ht="24.75" customHeight="1" x14ac:dyDescent="0.25">
      <c r="A30" s="276" t="s">
        <v>55</v>
      </c>
      <c r="B30" s="277"/>
      <c r="C30" s="282">
        <v>2</v>
      </c>
      <c r="D30" s="282" t="s">
        <v>57</v>
      </c>
      <c r="E30" s="333">
        <v>61630</v>
      </c>
      <c r="F30" s="335" t="s">
        <v>323</v>
      </c>
      <c r="G30" s="338" t="s">
        <v>324</v>
      </c>
      <c r="H30" s="126">
        <v>909</v>
      </c>
      <c r="I30" s="126">
        <v>8</v>
      </c>
      <c r="J30" s="126">
        <v>1</v>
      </c>
      <c r="K30" s="126" t="s">
        <v>325</v>
      </c>
      <c r="L30" s="126"/>
      <c r="M30" s="207">
        <f>M31+M32</f>
        <v>46933.7</v>
      </c>
      <c r="N30" s="207">
        <f t="shared" ref="N30:Q30" si="5">N31+N32</f>
        <v>50160.63</v>
      </c>
      <c r="O30" s="207">
        <f t="shared" si="5"/>
        <v>50160.63</v>
      </c>
      <c r="P30" s="207">
        <f t="shared" si="5"/>
        <v>0</v>
      </c>
      <c r="Q30" s="207">
        <f t="shared" si="5"/>
        <v>0</v>
      </c>
      <c r="R30" s="208">
        <f t="shared" si="4"/>
        <v>106.87550736464418</v>
      </c>
      <c r="S30" s="209">
        <f t="shared" si="0"/>
        <v>100</v>
      </c>
    </row>
    <row r="31" spans="1:19" ht="21" customHeight="1" x14ac:dyDescent="0.25">
      <c r="A31" s="278"/>
      <c r="B31" s="279"/>
      <c r="C31" s="283"/>
      <c r="D31" s="283"/>
      <c r="E31" s="334"/>
      <c r="F31" s="336"/>
      <c r="G31" s="336"/>
      <c r="H31" s="126"/>
      <c r="I31" s="126"/>
      <c r="J31" s="126"/>
      <c r="K31" s="126"/>
      <c r="L31" s="126">
        <v>610</v>
      </c>
      <c r="M31" s="207">
        <v>34254.699999999997</v>
      </c>
      <c r="N31" s="207">
        <v>35079.699999999997</v>
      </c>
      <c r="O31" s="201">
        <v>35079.699999999997</v>
      </c>
      <c r="P31" s="203">
        <v>0</v>
      </c>
      <c r="Q31" s="203">
        <v>0</v>
      </c>
      <c r="R31" s="208">
        <f t="shared" si="4"/>
        <v>102.40842862439314</v>
      </c>
      <c r="S31" s="209">
        <f t="shared" si="0"/>
        <v>100</v>
      </c>
    </row>
    <row r="32" spans="1:19" ht="32.25" customHeight="1" x14ac:dyDescent="0.25">
      <c r="A32" s="280"/>
      <c r="B32" s="281"/>
      <c r="C32" s="284"/>
      <c r="D32" s="283"/>
      <c r="E32" s="284"/>
      <c r="F32" s="337"/>
      <c r="G32" s="337"/>
      <c r="H32" s="126"/>
      <c r="I32" s="126"/>
      <c r="J32" s="126"/>
      <c r="K32" s="126"/>
      <c r="L32" s="126">
        <v>620</v>
      </c>
      <c r="M32" s="207">
        <v>12679</v>
      </c>
      <c r="N32" s="207">
        <v>15080.93</v>
      </c>
      <c r="O32" s="201">
        <v>15080.93</v>
      </c>
      <c r="P32" s="203">
        <v>0</v>
      </c>
      <c r="Q32" s="203">
        <v>0</v>
      </c>
      <c r="R32" s="208">
        <f t="shared" si="4"/>
        <v>118.94415963404055</v>
      </c>
      <c r="S32" s="209">
        <f t="shared" si="0"/>
        <v>100</v>
      </c>
    </row>
    <row r="33" spans="1:19" ht="25.5" x14ac:dyDescent="0.25">
      <c r="A33" s="274" t="s">
        <v>55</v>
      </c>
      <c r="B33" s="289"/>
      <c r="C33" s="106" t="s">
        <v>62</v>
      </c>
      <c r="D33" s="106" t="s">
        <v>386</v>
      </c>
      <c r="E33" s="106" t="s">
        <v>105</v>
      </c>
      <c r="F33" s="125" t="s">
        <v>394</v>
      </c>
      <c r="G33" s="29" t="s">
        <v>395</v>
      </c>
      <c r="H33" s="126">
        <v>909</v>
      </c>
      <c r="I33" s="126">
        <v>8</v>
      </c>
      <c r="J33" s="126">
        <v>1</v>
      </c>
      <c r="K33" s="126" t="s">
        <v>387</v>
      </c>
      <c r="L33" s="126">
        <v>610</v>
      </c>
      <c r="M33" s="207">
        <v>0</v>
      </c>
      <c r="N33" s="215">
        <v>500</v>
      </c>
      <c r="O33" s="216">
        <v>500</v>
      </c>
      <c r="P33" s="203">
        <v>0</v>
      </c>
      <c r="Q33" s="203">
        <v>0</v>
      </c>
      <c r="R33" s="208">
        <v>0</v>
      </c>
      <c r="S33" s="209">
        <f t="shared" si="0"/>
        <v>100</v>
      </c>
    </row>
    <row r="34" spans="1:19" ht="76.5" x14ac:dyDescent="0.25">
      <c r="A34" s="287" t="s">
        <v>55</v>
      </c>
      <c r="B34" s="287"/>
      <c r="C34" s="106">
        <v>3</v>
      </c>
      <c r="D34" s="106"/>
      <c r="E34" s="139"/>
      <c r="F34" s="140" t="s">
        <v>326</v>
      </c>
      <c r="G34" s="140" t="s">
        <v>12</v>
      </c>
      <c r="H34" s="141"/>
      <c r="I34" s="141"/>
      <c r="J34" s="141">
        <v>4</v>
      </c>
      <c r="K34" s="141" t="s">
        <v>327</v>
      </c>
      <c r="L34" s="141"/>
      <c r="M34" s="217">
        <v>27138.1</v>
      </c>
      <c r="N34" s="206">
        <f>N35</f>
        <v>35255.64</v>
      </c>
      <c r="O34" s="212">
        <f>O35</f>
        <v>35255.64</v>
      </c>
      <c r="P34" s="212">
        <v>0</v>
      </c>
      <c r="Q34" s="212">
        <v>0</v>
      </c>
      <c r="R34" s="218">
        <f t="shared" si="4"/>
        <v>129.91196878189703</v>
      </c>
      <c r="S34" s="219">
        <f t="shared" si="0"/>
        <v>100</v>
      </c>
    </row>
    <row r="35" spans="1:19" ht="63.75" x14ac:dyDescent="0.25">
      <c r="A35" s="274" t="s">
        <v>55</v>
      </c>
      <c r="B35" s="275"/>
      <c r="C35" s="106" t="s">
        <v>67</v>
      </c>
      <c r="D35" s="106" t="s">
        <v>57</v>
      </c>
      <c r="E35" s="139"/>
      <c r="F35" s="136" t="s">
        <v>310</v>
      </c>
      <c r="G35" s="137" t="s">
        <v>328</v>
      </c>
      <c r="H35" s="138">
        <v>909</v>
      </c>
      <c r="I35" s="138">
        <v>8</v>
      </c>
      <c r="J35" s="138">
        <v>4</v>
      </c>
      <c r="K35" s="138" t="s">
        <v>329</v>
      </c>
      <c r="L35" s="138"/>
      <c r="M35" s="220">
        <v>27138.1</v>
      </c>
      <c r="N35" s="201">
        <f>N36</f>
        <v>35255.64</v>
      </c>
      <c r="O35" s="203">
        <f>O36</f>
        <v>35255.64</v>
      </c>
      <c r="P35" s="202">
        <v>0</v>
      </c>
      <c r="Q35" s="202">
        <v>0</v>
      </c>
      <c r="R35" s="208">
        <f t="shared" si="4"/>
        <v>129.91196878189703</v>
      </c>
      <c r="S35" s="209">
        <f t="shared" si="0"/>
        <v>100</v>
      </c>
    </row>
    <row r="36" spans="1:19" ht="38.25" x14ac:dyDescent="0.25">
      <c r="A36" s="274" t="s">
        <v>55</v>
      </c>
      <c r="B36" s="275"/>
      <c r="C36" s="106" t="s">
        <v>67</v>
      </c>
      <c r="D36" s="106" t="s">
        <v>57</v>
      </c>
      <c r="E36" s="139">
        <v>60401</v>
      </c>
      <c r="F36" s="125" t="s">
        <v>330</v>
      </c>
      <c r="G36" s="29" t="s">
        <v>328</v>
      </c>
      <c r="H36" s="126">
        <v>909</v>
      </c>
      <c r="I36" s="126">
        <v>8</v>
      </c>
      <c r="J36" s="126">
        <v>4</v>
      </c>
      <c r="K36" s="126" t="s">
        <v>331</v>
      </c>
      <c r="L36" s="126">
        <v>620</v>
      </c>
      <c r="M36" s="207">
        <v>27138.1</v>
      </c>
      <c r="N36" s="201">
        <v>35255.64</v>
      </c>
      <c r="O36" s="203">
        <v>35255.64</v>
      </c>
      <c r="P36" s="203">
        <v>0</v>
      </c>
      <c r="Q36" s="203">
        <v>0</v>
      </c>
      <c r="R36" s="208">
        <f t="shared" si="4"/>
        <v>129.91196878189703</v>
      </c>
      <c r="S36" s="209">
        <f t="shared" si="0"/>
        <v>100</v>
      </c>
    </row>
    <row r="37" spans="1:19" ht="38.25" x14ac:dyDescent="0.25">
      <c r="A37" s="285" t="s">
        <v>55</v>
      </c>
      <c r="B37" s="286"/>
      <c r="C37" s="107" t="s">
        <v>71</v>
      </c>
      <c r="D37" s="107" t="s">
        <v>57</v>
      </c>
      <c r="E37" s="119"/>
      <c r="F37" s="121" t="s">
        <v>332</v>
      </c>
      <c r="G37" s="114" t="s">
        <v>12</v>
      </c>
      <c r="H37" s="120">
        <v>909</v>
      </c>
      <c r="I37" s="120">
        <v>8</v>
      </c>
      <c r="J37" s="120">
        <v>1</v>
      </c>
      <c r="K37" s="120" t="s">
        <v>333</v>
      </c>
      <c r="L37" s="120"/>
      <c r="M37" s="197">
        <v>0</v>
      </c>
      <c r="N37" s="197">
        <v>0</v>
      </c>
      <c r="O37" s="197">
        <v>0</v>
      </c>
      <c r="P37" s="197">
        <v>0</v>
      </c>
      <c r="Q37" s="197">
        <v>0</v>
      </c>
      <c r="R37" s="198">
        <v>0</v>
      </c>
      <c r="S37" s="199">
        <v>0</v>
      </c>
    </row>
    <row r="38" spans="1:19" ht="51" x14ac:dyDescent="0.25">
      <c r="A38" s="285" t="s">
        <v>55</v>
      </c>
      <c r="B38" s="286"/>
      <c r="C38" s="107" t="s">
        <v>71</v>
      </c>
      <c r="D38" s="107" t="s">
        <v>57</v>
      </c>
      <c r="E38" s="119"/>
      <c r="F38" s="118" t="s">
        <v>334</v>
      </c>
      <c r="G38" s="118" t="s">
        <v>335</v>
      </c>
      <c r="H38" s="115">
        <v>909</v>
      </c>
      <c r="I38" s="115">
        <v>8</v>
      </c>
      <c r="J38" s="115">
        <v>1</v>
      </c>
      <c r="K38" s="115" t="s">
        <v>336</v>
      </c>
      <c r="L38" s="115"/>
      <c r="M38" s="200">
        <v>0</v>
      </c>
      <c r="N38" s="200">
        <v>0</v>
      </c>
      <c r="O38" s="200">
        <v>0</v>
      </c>
      <c r="P38" s="200">
        <v>0</v>
      </c>
      <c r="Q38" s="200">
        <v>0</v>
      </c>
      <c r="R38" s="204">
        <v>0</v>
      </c>
      <c r="S38" s="205">
        <v>0</v>
      </c>
    </row>
    <row r="39" spans="1:19" ht="38.25" x14ac:dyDescent="0.25">
      <c r="A39" s="285" t="s">
        <v>55</v>
      </c>
      <c r="B39" s="286"/>
      <c r="C39" s="107" t="s">
        <v>71</v>
      </c>
      <c r="D39" s="107" t="s">
        <v>57</v>
      </c>
      <c r="E39" s="119"/>
      <c r="F39" s="118" t="s">
        <v>337</v>
      </c>
      <c r="G39" s="118" t="s">
        <v>335</v>
      </c>
      <c r="H39" s="115">
        <v>909</v>
      </c>
      <c r="I39" s="115">
        <v>8</v>
      </c>
      <c r="J39" s="115">
        <v>1</v>
      </c>
      <c r="K39" s="115" t="s">
        <v>338</v>
      </c>
      <c r="L39" s="115">
        <v>610</v>
      </c>
      <c r="M39" s="200">
        <v>0</v>
      </c>
      <c r="N39" s="200">
        <v>0</v>
      </c>
      <c r="O39" s="200">
        <v>0</v>
      </c>
      <c r="P39" s="200">
        <v>0</v>
      </c>
      <c r="Q39" s="200">
        <v>0</v>
      </c>
      <c r="R39" s="204">
        <v>0</v>
      </c>
      <c r="S39" s="205">
        <v>0</v>
      </c>
    </row>
    <row r="40" spans="1:19" ht="38.25" x14ac:dyDescent="0.25">
      <c r="A40" s="288" t="s">
        <v>55</v>
      </c>
      <c r="B40" s="288"/>
      <c r="C40" s="107">
        <v>5</v>
      </c>
      <c r="D40" s="107"/>
      <c r="E40" s="110"/>
      <c r="F40" s="113" t="s">
        <v>17</v>
      </c>
      <c r="G40" s="113" t="s">
        <v>15</v>
      </c>
      <c r="H40" s="113"/>
      <c r="I40" s="112"/>
      <c r="J40" s="112"/>
      <c r="K40" s="112"/>
      <c r="L40" s="113"/>
      <c r="M40" s="197">
        <f>M42+M45+M62</f>
        <v>24572.799999999999</v>
      </c>
      <c r="N40" s="242">
        <f>N42+N45+N62</f>
        <v>31412.802000000003</v>
      </c>
      <c r="O40" s="197">
        <f>O42+O45+O62</f>
        <v>31288.985000000001</v>
      </c>
      <c r="P40" s="197">
        <f>P42+P45+P62</f>
        <v>0</v>
      </c>
      <c r="Q40" s="197">
        <f>Q42+Q45+Q62</f>
        <v>0</v>
      </c>
      <c r="R40" s="198">
        <f t="shared" si="4"/>
        <v>127.33178555150411</v>
      </c>
      <c r="S40" s="199">
        <f t="shared" si="0"/>
        <v>99.605839046131564</v>
      </c>
    </row>
    <row r="41" spans="1:19" ht="25.5" x14ac:dyDescent="0.25">
      <c r="A41" s="285" t="s">
        <v>55</v>
      </c>
      <c r="B41" s="286"/>
      <c r="C41" s="107" t="s">
        <v>58</v>
      </c>
      <c r="D41" s="107" t="s">
        <v>57</v>
      </c>
      <c r="E41" s="110"/>
      <c r="F41" s="108" t="s">
        <v>18</v>
      </c>
      <c r="G41" s="108" t="s">
        <v>13</v>
      </c>
      <c r="H41" s="108">
        <v>909</v>
      </c>
      <c r="I41" s="111" t="s">
        <v>60</v>
      </c>
      <c r="J41" s="111" t="s">
        <v>61</v>
      </c>
      <c r="K41" s="111" t="s">
        <v>72</v>
      </c>
      <c r="L41" s="104"/>
      <c r="M41" s="221">
        <f>M40</f>
        <v>24572.799999999999</v>
      </c>
      <c r="N41" s="66">
        <f>N40</f>
        <v>31412.802000000003</v>
      </c>
      <c r="O41" s="221">
        <f t="shared" ref="O41:Q41" si="6">O40</f>
        <v>31288.985000000001</v>
      </c>
      <c r="P41" s="221">
        <f t="shared" si="6"/>
        <v>0</v>
      </c>
      <c r="Q41" s="221">
        <f t="shared" si="6"/>
        <v>0</v>
      </c>
      <c r="R41" s="204">
        <f t="shared" si="4"/>
        <v>127.33178555150411</v>
      </c>
      <c r="S41" s="205">
        <f t="shared" si="0"/>
        <v>99.605839046131564</v>
      </c>
    </row>
    <row r="42" spans="1:19" x14ac:dyDescent="0.25">
      <c r="A42" s="312" t="s">
        <v>55</v>
      </c>
      <c r="B42" s="313"/>
      <c r="C42" s="318">
        <v>5</v>
      </c>
      <c r="D42" s="318" t="s">
        <v>57</v>
      </c>
      <c r="E42" s="353">
        <v>60030</v>
      </c>
      <c r="F42" s="307" t="s">
        <v>63</v>
      </c>
      <c r="G42" s="307" t="s">
        <v>13</v>
      </c>
      <c r="H42" s="307">
        <v>909</v>
      </c>
      <c r="I42" s="340" t="s">
        <v>60</v>
      </c>
      <c r="J42" s="340" t="s">
        <v>61</v>
      </c>
      <c r="K42" s="340" t="s">
        <v>53</v>
      </c>
      <c r="L42" s="104"/>
      <c r="M42" s="222">
        <f>M43+M44</f>
        <v>5664.8</v>
      </c>
      <c r="N42" s="66">
        <f>N43+N44</f>
        <v>7463.52</v>
      </c>
      <c r="O42" s="222">
        <f t="shared" ref="O42:Q42" si="7">O43+O44</f>
        <v>7387.42</v>
      </c>
      <c r="P42" s="222">
        <f t="shared" si="7"/>
        <v>0</v>
      </c>
      <c r="Q42" s="222">
        <f t="shared" si="7"/>
        <v>0</v>
      </c>
      <c r="R42" s="204">
        <f t="shared" si="4"/>
        <v>130.40919361672081</v>
      </c>
      <c r="S42" s="205">
        <f t="shared" si="0"/>
        <v>98.980373871845984</v>
      </c>
    </row>
    <row r="43" spans="1:19" x14ac:dyDescent="0.25">
      <c r="A43" s="301"/>
      <c r="B43" s="315"/>
      <c r="C43" s="339"/>
      <c r="D43" s="339"/>
      <c r="E43" s="339"/>
      <c r="F43" s="339"/>
      <c r="G43" s="339"/>
      <c r="H43" s="308"/>
      <c r="I43" s="308"/>
      <c r="J43" s="308"/>
      <c r="K43" s="308"/>
      <c r="L43" s="104">
        <v>120</v>
      </c>
      <c r="M43" s="207">
        <v>5510.3</v>
      </c>
      <c r="N43" s="66">
        <v>7206.3</v>
      </c>
      <c r="O43" s="203">
        <v>7195.9</v>
      </c>
      <c r="P43" s="203">
        <v>0</v>
      </c>
      <c r="Q43" s="203">
        <v>0</v>
      </c>
      <c r="R43" s="208">
        <f t="shared" si="4"/>
        <v>130.58998602616916</v>
      </c>
      <c r="S43" s="209">
        <f t="shared" si="0"/>
        <v>99.85568183395084</v>
      </c>
    </row>
    <row r="44" spans="1:19" x14ac:dyDescent="0.25">
      <c r="A44" s="314"/>
      <c r="B44" s="315"/>
      <c r="C44" s="339"/>
      <c r="D44" s="339"/>
      <c r="E44" s="339"/>
      <c r="F44" s="339"/>
      <c r="G44" s="339"/>
      <c r="H44" s="308"/>
      <c r="I44" s="308"/>
      <c r="J44" s="308"/>
      <c r="K44" s="308"/>
      <c r="L44" s="104">
        <v>240</v>
      </c>
      <c r="M44" s="207">
        <v>154.5</v>
      </c>
      <c r="N44" s="66">
        <v>257.22000000000003</v>
      </c>
      <c r="O44" s="203">
        <v>191.52</v>
      </c>
      <c r="P44" s="203">
        <v>0</v>
      </c>
      <c r="Q44" s="203">
        <v>0</v>
      </c>
      <c r="R44" s="208">
        <f t="shared" si="4"/>
        <v>123.96116504854369</v>
      </c>
      <c r="S44" s="209">
        <f t="shared" si="0"/>
        <v>74.457662701189648</v>
      </c>
    </row>
    <row r="45" spans="1:19" ht="38.25" x14ac:dyDescent="0.25">
      <c r="A45" s="274" t="s">
        <v>55</v>
      </c>
      <c r="B45" s="341"/>
      <c r="C45" s="131" t="s">
        <v>58</v>
      </c>
      <c r="D45" s="131" t="s">
        <v>56</v>
      </c>
      <c r="E45" s="133"/>
      <c r="F45" s="142" t="s">
        <v>341</v>
      </c>
      <c r="G45" s="104" t="s">
        <v>13</v>
      </c>
      <c r="H45" s="104">
        <v>909</v>
      </c>
      <c r="I45" s="143" t="s">
        <v>57</v>
      </c>
      <c r="J45" s="143" t="s">
        <v>64</v>
      </c>
      <c r="K45" s="143" t="s">
        <v>106</v>
      </c>
      <c r="L45" s="104"/>
      <c r="M45" s="223">
        <v>8700</v>
      </c>
      <c r="N45" s="66">
        <f>N46+N47+N61+N60</f>
        <v>13642.862000000001</v>
      </c>
      <c r="O45" s="224">
        <f>O46+O47+O60+O61</f>
        <v>13595.145</v>
      </c>
      <c r="P45" s="224">
        <f>P46+P47+P61</f>
        <v>0</v>
      </c>
      <c r="Q45" s="224">
        <f>Q46+Q47+Q61</f>
        <v>0</v>
      </c>
      <c r="R45" s="208">
        <f t="shared" si="4"/>
        <v>156.26603448275861</v>
      </c>
      <c r="S45" s="209">
        <f t="shared" si="0"/>
        <v>99.650242009337916</v>
      </c>
    </row>
    <row r="46" spans="1:19" ht="38.25" x14ac:dyDescent="0.25">
      <c r="A46" s="274" t="s">
        <v>55</v>
      </c>
      <c r="B46" s="275"/>
      <c r="C46" s="131" t="s">
        <v>58</v>
      </c>
      <c r="D46" s="131" t="s">
        <v>56</v>
      </c>
      <c r="E46" s="131" t="s">
        <v>388</v>
      </c>
      <c r="F46" s="137" t="s">
        <v>389</v>
      </c>
      <c r="G46" s="104" t="s">
        <v>13</v>
      </c>
      <c r="H46" s="104">
        <v>909</v>
      </c>
      <c r="I46" s="143" t="s">
        <v>57</v>
      </c>
      <c r="J46" s="143" t="s">
        <v>64</v>
      </c>
      <c r="K46" s="143" t="s">
        <v>390</v>
      </c>
      <c r="L46" s="104">
        <v>610</v>
      </c>
      <c r="M46" s="214">
        <v>0</v>
      </c>
      <c r="N46" s="66">
        <v>0</v>
      </c>
      <c r="O46" s="202">
        <v>0</v>
      </c>
      <c r="P46" s="203">
        <v>0</v>
      </c>
      <c r="Q46" s="203">
        <v>0</v>
      </c>
      <c r="R46" s="208">
        <v>0</v>
      </c>
      <c r="S46" s="209">
        <v>0</v>
      </c>
    </row>
    <row r="47" spans="1:19" x14ac:dyDescent="0.25">
      <c r="A47" s="276" t="s">
        <v>55</v>
      </c>
      <c r="B47" s="342"/>
      <c r="C47" s="282" t="s">
        <v>58</v>
      </c>
      <c r="D47" s="282" t="s">
        <v>56</v>
      </c>
      <c r="E47" s="333">
        <v>60110</v>
      </c>
      <c r="F47" s="338" t="s">
        <v>339</v>
      </c>
      <c r="G47" s="104" t="s">
        <v>12</v>
      </c>
      <c r="H47" s="104"/>
      <c r="I47" s="143" t="s">
        <v>57</v>
      </c>
      <c r="J47" s="143" t="s">
        <v>64</v>
      </c>
      <c r="K47" s="143" t="s">
        <v>413</v>
      </c>
      <c r="L47" s="104"/>
      <c r="M47" s="223">
        <f t="shared" ref="M47:N47" si="8">M48+M49+M52+M53+M54+M55+M59</f>
        <v>8700</v>
      </c>
      <c r="N47" s="223">
        <f t="shared" si="8"/>
        <v>12676.752</v>
      </c>
      <c r="O47" s="223">
        <f>O48+O49+O52+O53+O54+O55+O59</f>
        <v>12629.035</v>
      </c>
      <c r="P47" s="223">
        <f t="shared" ref="P47:Q47" si="9">P48+P49+P52+P53+P54+P55+P59+P61</f>
        <v>0</v>
      </c>
      <c r="Q47" s="223">
        <f t="shared" si="9"/>
        <v>0</v>
      </c>
      <c r="R47" s="208">
        <f>O47/M47*100</f>
        <v>145.16132183908047</v>
      </c>
      <c r="S47" s="209">
        <f>O47/N47*100</f>
        <v>99.623586546459222</v>
      </c>
    </row>
    <row r="48" spans="1:19" x14ac:dyDescent="0.25">
      <c r="A48" s="278"/>
      <c r="B48" s="281"/>
      <c r="C48" s="283"/>
      <c r="D48" s="283"/>
      <c r="E48" s="334"/>
      <c r="F48" s="349"/>
      <c r="G48" s="104"/>
      <c r="H48" s="144">
        <v>849</v>
      </c>
      <c r="I48" s="145"/>
      <c r="J48" s="145"/>
      <c r="K48" s="143"/>
      <c r="L48" s="104"/>
      <c r="M48" s="207">
        <v>0</v>
      </c>
      <c r="N48" s="201">
        <v>240</v>
      </c>
      <c r="O48" s="202">
        <v>192.52199999999999</v>
      </c>
      <c r="P48" s="203">
        <v>0</v>
      </c>
      <c r="Q48" s="203">
        <v>0</v>
      </c>
      <c r="R48" s="208">
        <v>0</v>
      </c>
      <c r="S48" s="209">
        <f t="shared" si="0"/>
        <v>80.217500000000001</v>
      </c>
    </row>
    <row r="49" spans="1:19" x14ac:dyDescent="0.25">
      <c r="A49" s="278"/>
      <c r="B49" s="281"/>
      <c r="C49" s="283"/>
      <c r="D49" s="283"/>
      <c r="E49" s="334"/>
      <c r="F49" s="349"/>
      <c r="G49" s="350"/>
      <c r="H49" s="350">
        <v>859</v>
      </c>
      <c r="I49" s="145"/>
      <c r="J49" s="145"/>
      <c r="K49" s="143"/>
      <c r="L49" s="104"/>
      <c r="M49" s="225">
        <v>0</v>
      </c>
      <c r="N49" s="226">
        <v>6529.9120000000003</v>
      </c>
      <c r="O49" s="226">
        <f t="shared" ref="O49:Q49" si="10">SUM(O50:O51)</f>
        <v>6529.683</v>
      </c>
      <c r="P49" s="226">
        <f t="shared" si="10"/>
        <v>0</v>
      </c>
      <c r="Q49" s="226">
        <f t="shared" si="10"/>
        <v>0</v>
      </c>
      <c r="R49" s="208">
        <v>0</v>
      </c>
      <c r="S49" s="209">
        <f t="shared" si="0"/>
        <v>99.996493061468513</v>
      </c>
    </row>
    <row r="50" spans="1:19" x14ac:dyDescent="0.25">
      <c r="A50" s="278"/>
      <c r="B50" s="281"/>
      <c r="C50" s="283"/>
      <c r="D50" s="283"/>
      <c r="E50" s="334"/>
      <c r="F50" s="349"/>
      <c r="G50" s="284"/>
      <c r="H50" s="284"/>
      <c r="I50" s="145"/>
      <c r="J50" s="145"/>
      <c r="K50" s="143"/>
      <c r="L50" s="104">
        <v>610</v>
      </c>
      <c r="M50" s="207">
        <v>0</v>
      </c>
      <c r="N50" s="201">
        <v>5365.4120000000003</v>
      </c>
      <c r="O50" s="202">
        <v>5365.183</v>
      </c>
      <c r="P50" s="203">
        <v>0</v>
      </c>
      <c r="Q50" s="203">
        <v>0</v>
      </c>
      <c r="R50" s="208">
        <v>0</v>
      </c>
      <c r="S50" s="209">
        <f t="shared" si="0"/>
        <v>99.995731921425602</v>
      </c>
    </row>
    <row r="51" spans="1:19" x14ac:dyDescent="0.25">
      <c r="A51" s="278"/>
      <c r="B51" s="281"/>
      <c r="C51" s="283"/>
      <c r="D51" s="283"/>
      <c r="E51" s="334"/>
      <c r="F51" s="348"/>
      <c r="G51" s="351"/>
      <c r="H51" s="351"/>
      <c r="I51" s="145"/>
      <c r="J51" s="145"/>
      <c r="K51" s="143"/>
      <c r="L51" s="104">
        <v>620</v>
      </c>
      <c r="M51" s="207">
        <v>0</v>
      </c>
      <c r="N51" s="201">
        <v>1164.5</v>
      </c>
      <c r="O51" s="202">
        <v>1164.5</v>
      </c>
      <c r="P51" s="203">
        <v>0</v>
      </c>
      <c r="Q51" s="203">
        <v>0</v>
      </c>
      <c r="R51" s="208">
        <v>0</v>
      </c>
      <c r="S51" s="209">
        <f t="shared" si="0"/>
        <v>100</v>
      </c>
    </row>
    <row r="52" spans="1:19" x14ac:dyDescent="0.25">
      <c r="A52" s="278"/>
      <c r="B52" s="281"/>
      <c r="C52" s="283"/>
      <c r="D52" s="283"/>
      <c r="E52" s="334"/>
      <c r="F52" s="348"/>
      <c r="G52" s="146"/>
      <c r="H52" s="144">
        <v>904</v>
      </c>
      <c r="I52" s="145"/>
      <c r="J52" s="145"/>
      <c r="K52" s="143"/>
      <c r="L52" s="104">
        <v>240</v>
      </c>
      <c r="M52" s="207">
        <v>0</v>
      </c>
      <c r="N52" s="201">
        <v>0</v>
      </c>
      <c r="O52" s="202">
        <v>0</v>
      </c>
      <c r="P52" s="203">
        <v>0</v>
      </c>
      <c r="Q52" s="203">
        <v>0</v>
      </c>
      <c r="R52" s="208">
        <v>0</v>
      </c>
      <c r="S52" s="209">
        <v>0</v>
      </c>
    </row>
    <row r="53" spans="1:19" x14ac:dyDescent="0.25">
      <c r="A53" s="278"/>
      <c r="B53" s="281"/>
      <c r="C53" s="283"/>
      <c r="D53" s="283"/>
      <c r="E53" s="334"/>
      <c r="F53" s="348"/>
      <c r="G53" s="146"/>
      <c r="H53" s="144">
        <v>905</v>
      </c>
      <c r="I53" s="145"/>
      <c r="J53" s="145"/>
      <c r="K53" s="143"/>
      <c r="L53" s="104">
        <v>240</v>
      </c>
      <c r="M53" s="207">
        <v>0</v>
      </c>
      <c r="N53" s="201">
        <v>0</v>
      </c>
      <c r="O53" s="202">
        <v>0</v>
      </c>
      <c r="P53" s="203">
        <v>0</v>
      </c>
      <c r="Q53" s="203">
        <v>0</v>
      </c>
      <c r="R53" s="208">
        <v>0</v>
      </c>
      <c r="S53" s="209">
        <v>0</v>
      </c>
    </row>
    <row r="54" spans="1:19" x14ac:dyDescent="0.25">
      <c r="A54" s="278"/>
      <c r="B54" s="281"/>
      <c r="C54" s="283"/>
      <c r="D54" s="283"/>
      <c r="E54" s="334"/>
      <c r="F54" s="348"/>
      <c r="G54" s="146"/>
      <c r="H54" s="144">
        <v>906</v>
      </c>
      <c r="I54" s="145"/>
      <c r="J54" s="145"/>
      <c r="K54" s="143"/>
      <c r="L54" s="104">
        <v>610</v>
      </c>
      <c r="M54" s="207">
        <v>0</v>
      </c>
      <c r="N54" s="201">
        <v>80</v>
      </c>
      <c r="O54" s="202">
        <v>79.989999999999995</v>
      </c>
      <c r="P54" s="203">
        <v>0</v>
      </c>
      <c r="Q54" s="203">
        <v>0</v>
      </c>
      <c r="R54" s="208">
        <v>0</v>
      </c>
      <c r="S54" s="209">
        <f t="shared" si="0"/>
        <v>99.987499999999997</v>
      </c>
    </row>
    <row r="55" spans="1:19" x14ac:dyDescent="0.25">
      <c r="A55" s="278"/>
      <c r="B55" s="281"/>
      <c r="C55" s="283"/>
      <c r="D55" s="283"/>
      <c r="E55" s="334"/>
      <c r="F55" s="348"/>
      <c r="G55" s="350" t="s">
        <v>13</v>
      </c>
      <c r="H55" s="350">
        <v>909</v>
      </c>
      <c r="I55" s="352"/>
      <c r="J55" s="352"/>
      <c r="K55" s="143"/>
      <c r="L55" s="104"/>
      <c r="M55" s="147">
        <f>SUM(M56:M58)</f>
        <v>8700</v>
      </c>
      <c r="N55" s="147">
        <f t="shared" ref="N55:Q55" si="11">SUM(N56:N58)</f>
        <v>5776.84</v>
      </c>
      <c r="O55" s="147">
        <f t="shared" si="11"/>
        <v>5776.84</v>
      </c>
      <c r="P55" s="147">
        <f t="shared" si="11"/>
        <v>0</v>
      </c>
      <c r="Q55" s="147">
        <f t="shared" si="11"/>
        <v>0</v>
      </c>
      <c r="R55" s="208">
        <f t="shared" ref="R55" si="12">O55/M55*100</f>
        <v>66.400459770114935</v>
      </c>
      <c r="S55" s="209">
        <f t="shared" si="0"/>
        <v>100</v>
      </c>
    </row>
    <row r="56" spans="1:19" x14ac:dyDescent="0.25">
      <c r="A56" s="278"/>
      <c r="B56" s="281"/>
      <c r="C56" s="283"/>
      <c r="D56" s="283"/>
      <c r="E56" s="334"/>
      <c r="F56" s="348"/>
      <c r="G56" s="348"/>
      <c r="H56" s="284"/>
      <c r="I56" s="284"/>
      <c r="J56" s="284"/>
      <c r="K56" s="143"/>
      <c r="L56" s="104">
        <v>610</v>
      </c>
      <c r="M56" s="165">
        <v>0</v>
      </c>
      <c r="N56" s="166">
        <v>2593.81</v>
      </c>
      <c r="O56" s="166">
        <v>2593.81</v>
      </c>
      <c r="P56" s="203">
        <v>0</v>
      </c>
      <c r="Q56" s="203">
        <v>0</v>
      </c>
      <c r="R56" s="208">
        <v>0</v>
      </c>
      <c r="S56" s="209">
        <f t="shared" si="0"/>
        <v>100</v>
      </c>
    </row>
    <row r="57" spans="1:19" x14ac:dyDescent="0.25">
      <c r="A57" s="343"/>
      <c r="B57" s="344"/>
      <c r="C57" s="284"/>
      <c r="D57" s="348"/>
      <c r="E57" s="284"/>
      <c r="F57" s="348"/>
      <c r="G57" s="348"/>
      <c r="H57" s="284"/>
      <c r="I57" s="284"/>
      <c r="J57" s="284"/>
      <c r="K57" s="143"/>
      <c r="L57" s="104">
        <v>620</v>
      </c>
      <c r="M57" s="165">
        <v>0</v>
      </c>
      <c r="N57" s="166">
        <v>3183.03</v>
      </c>
      <c r="O57" s="166">
        <v>3183.03</v>
      </c>
      <c r="P57" s="203">
        <v>0</v>
      </c>
      <c r="Q57" s="203">
        <v>0</v>
      </c>
      <c r="R57" s="208">
        <v>0</v>
      </c>
      <c r="S57" s="209">
        <f t="shared" si="0"/>
        <v>100</v>
      </c>
    </row>
    <row r="58" spans="1:19" x14ac:dyDescent="0.25">
      <c r="A58" s="343"/>
      <c r="B58" s="344"/>
      <c r="C58" s="284"/>
      <c r="D58" s="348"/>
      <c r="E58" s="284"/>
      <c r="F58" s="348"/>
      <c r="G58" s="347"/>
      <c r="H58" s="351"/>
      <c r="I58" s="351"/>
      <c r="J58" s="351"/>
      <c r="K58" s="143"/>
      <c r="L58" s="104">
        <v>870</v>
      </c>
      <c r="M58" s="165">
        <v>8700</v>
      </c>
      <c r="N58" s="166">
        <v>0</v>
      </c>
      <c r="O58" s="166">
        <v>0</v>
      </c>
      <c r="P58" s="203">
        <v>0</v>
      </c>
      <c r="Q58" s="203">
        <v>0</v>
      </c>
      <c r="R58" s="208">
        <v>0</v>
      </c>
      <c r="S58" s="209">
        <v>0</v>
      </c>
    </row>
    <row r="59" spans="1:19" x14ac:dyDescent="0.25">
      <c r="A59" s="345"/>
      <c r="B59" s="346"/>
      <c r="C59" s="347"/>
      <c r="D59" s="347"/>
      <c r="E59" s="347"/>
      <c r="F59" s="347"/>
      <c r="G59" s="148"/>
      <c r="H59" s="126">
        <v>915</v>
      </c>
      <c r="I59" s="146"/>
      <c r="J59" s="146"/>
      <c r="K59" s="143"/>
      <c r="L59" s="104">
        <v>915</v>
      </c>
      <c r="M59" s="207">
        <v>0</v>
      </c>
      <c r="N59" s="201">
        <v>50</v>
      </c>
      <c r="O59" s="203">
        <v>50</v>
      </c>
      <c r="P59" s="203">
        <v>0</v>
      </c>
      <c r="Q59" s="203">
        <v>0</v>
      </c>
      <c r="R59" s="208">
        <v>0</v>
      </c>
      <c r="S59" s="209">
        <f t="shared" ref="S59:S60" si="13">O59/N59*100</f>
        <v>100</v>
      </c>
    </row>
    <row r="60" spans="1:19" s="99" customFormat="1" ht="25.5" x14ac:dyDescent="0.25">
      <c r="A60" s="276" t="s">
        <v>55</v>
      </c>
      <c r="B60" s="342"/>
      <c r="C60" s="153" t="s">
        <v>410</v>
      </c>
      <c r="D60" s="153" t="s">
        <v>56</v>
      </c>
      <c r="E60" s="154">
        <v>60115</v>
      </c>
      <c r="F60" s="155" t="s">
        <v>411</v>
      </c>
      <c r="G60" s="104" t="s">
        <v>13</v>
      </c>
      <c r="H60" s="104">
        <v>909</v>
      </c>
      <c r="I60" s="143" t="s">
        <v>57</v>
      </c>
      <c r="J60" s="143" t="s">
        <v>64</v>
      </c>
      <c r="K60" s="143" t="s">
        <v>412</v>
      </c>
      <c r="L60" s="104">
        <v>909</v>
      </c>
      <c r="M60" s="214"/>
      <c r="N60" s="202">
        <v>855</v>
      </c>
      <c r="O60" s="202">
        <v>855</v>
      </c>
      <c r="P60" s="203">
        <v>0</v>
      </c>
      <c r="Q60" s="203">
        <v>0</v>
      </c>
      <c r="R60" s="208">
        <v>0</v>
      </c>
      <c r="S60" s="209">
        <f t="shared" si="13"/>
        <v>100</v>
      </c>
    </row>
    <row r="61" spans="1:19" ht="38.25" x14ac:dyDescent="0.25">
      <c r="A61" s="276" t="s">
        <v>55</v>
      </c>
      <c r="B61" s="342"/>
      <c r="C61" s="131" t="s">
        <v>58</v>
      </c>
      <c r="D61" s="131" t="s">
        <v>56</v>
      </c>
      <c r="E61" s="133" t="s">
        <v>391</v>
      </c>
      <c r="F61" s="137" t="s">
        <v>392</v>
      </c>
      <c r="G61" s="104" t="s">
        <v>13</v>
      </c>
      <c r="H61" s="104">
        <v>909</v>
      </c>
      <c r="I61" s="143" t="s">
        <v>57</v>
      </c>
      <c r="J61" s="143" t="s">
        <v>64</v>
      </c>
      <c r="K61" s="143" t="s">
        <v>393</v>
      </c>
      <c r="L61" s="104">
        <v>610</v>
      </c>
      <c r="M61" s="214">
        <v>0</v>
      </c>
      <c r="N61" s="202">
        <v>111.11</v>
      </c>
      <c r="O61" s="202">
        <v>111.11</v>
      </c>
      <c r="P61" s="203">
        <v>0</v>
      </c>
      <c r="Q61" s="203">
        <v>0</v>
      </c>
      <c r="R61" s="208">
        <v>0</v>
      </c>
      <c r="S61" s="209">
        <f t="shared" si="0"/>
        <v>100</v>
      </c>
    </row>
    <row r="62" spans="1:19" ht="63.75" x14ac:dyDescent="0.25">
      <c r="A62" s="274" t="s">
        <v>55</v>
      </c>
      <c r="B62" s="341"/>
      <c r="C62" s="106" t="s">
        <v>58</v>
      </c>
      <c r="D62" s="106" t="s">
        <v>59</v>
      </c>
      <c r="E62" s="105"/>
      <c r="F62" s="105" t="s">
        <v>66</v>
      </c>
      <c r="G62" s="105" t="s">
        <v>13</v>
      </c>
      <c r="H62" s="105">
        <v>909</v>
      </c>
      <c r="I62" s="106" t="s">
        <v>60</v>
      </c>
      <c r="J62" s="106" t="s">
        <v>61</v>
      </c>
      <c r="K62" s="106" t="s">
        <v>73</v>
      </c>
      <c r="L62" s="104"/>
      <c r="M62" s="224">
        <v>10208</v>
      </c>
      <c r="N62" s="224">
        <f>N63</f>
        <v>10306.42</v>
      </c>
      <c r="O62" s="224">
        <f>O63</f>
        <v>10306.42</v>
      </c>
      <c r="P62" s="212">
        <v>0</v>
      </c>
      <c r="Q62" s="212">
        <v>0</v>
      </c>
      <c r="R62" s="208">
        <f t="shared" si="4"/>
        <v>100.96414576802508</v>
      </c>
      <c r="S62" s="209">
        <f t="shared" si="0"/>
        <v>100</v>
      </c>
    </row>
    <row r="63" spans="1:19" ht="38.25" x14ac:dyDescent="0.25">
      <c r="A63" s="274" t="s">
        <v>55</v>
      </c>
      <c r="B63" s="275"/>
      <c r="C63" s="106">
        <v>5</v>
      </c>
      <c r="D63" s="106" t="s">
        <v>59</v>
      </c>
      <c r="E63" s="105">
        <v>60400</v>
      </c>
      <c r="F63" s="104" t="s">
        <v>19</v>
      </c>
      <c r="G63" s="104" t="s">
        <v>13</v>
      </c>
      <c r="H63" s="104">
        <v>909</v>
      </c>
      <c r="I63" s="143" t="s">
        <v>60</v>
      </c>
      <c r="J63" s="143" t="s">
        <v>61</v>
      </c>
      <c r="K63" s="143" t="s">
        <v>54</v>
      </c>
      <c r="L63" s="104">
        <v>610</v>
      </c>
      <c r="M63" s="202">
        <v>10208</v>
      </c>
      <c r="N63" s="202">
        <v>10306.42</v>
      </c>
      <c r="O63" s="202">
        <v>10306.42</v>
      </c>
      <c r="P63" s="203">
        <v>0</v>
      </c>
      <c r="Q63" s="203">
        <v>0</v>
      </c>
      <c r="R63" s="208">
        <f t="shared" si="4"/>
        <v>100.96414576802508</v>
      </c>
      <c r="S63" s="209">
        <f t="shared" si="0"/>
        <v>100</v>
      </c>
    </row>
    <row r="64" spans="1:19" ht="15.75" x14ac:dyDescent="0.25">
      <c r="A64" s="99"/>
      <c r="B64" s="99"/>
      <c r="C64" s="354"/>
      <c r="D64" s="355"/>
      <c r="E64" s="355"/>
      <c r="F64" s="355"/>
      <c r="G64" s="101"/>
      <c r="H64" s="100"/>
      <c r="I64" s="100"/>
      <c r="J64" s="102"/>
      <c r="K64" s="102"/>
      <c r="L64" s="102"/>
      <c r="M64" s="102"/>
      <c r="N64" s="99"/>
      <c r="P64" s="99"/>
      <c r="Q64" s="99"/>
      <c r="R64" s="99"/>
      <c r="S64" s="99"/>
    </row>
    <row r="65" spans="1:19" x14ac:dyDescent="0.25">
      <c r="A65" s="99"/>
      <c r="B65" s="99" t="s">
        <v>82</v>
      </c>
      <c r="C65" s="99"/>
      <c r="D65" s="99"/>
      <c r="E65" s="99"/>
      <c r="F65" s="99"/>
      <c r="G65" s="99"/>
      <c r="H65" s="99"/>
      <c r="I65" s="99"/>
      <c r="J65" s="99"/>
      <c r="K65" s="99"/>
      <c r="L65" s="99"/>
      <c r="M65" s="99"/>
      <c r="N65" s="99"/>
      <c r="P65" s="99"/>
      <c r="Q65" s="99"/>
      <c r="R65" s="99"/>
      <c r="S65" s="99"/>
    </row>
    <row r="66" spans="1:19" x14ac:dyDescent="0.25">
      <c r="A66" s="99"/>
      <c r="B66" s="99" t="s">
        <v>83</v>
      </c>
      <c r="C66" s="356" t="s">
        <v>101</v>
      </c>
      <c r="D66" s="355"/>
      <c r="E66" s="355"/>
      <c r="F66" s="99" t="s">
        <v>86</v>
      </c>
      <c r="G66" s="99" t="s">
        <v>102</v>
      </c>
      <c r="H66" s="99"/>
      <c r="I66" s="99"/>
      <c r="J66" s="99"/>
      <c r="K66" s="99"/>
      <c r="L66" s="99"/>
      <c r="M66" s="99"/>
      <c r="N66" s="99"/>
      <c r="P66" s="99"/>
      <c r="Q66" s="99"/>
      <c r="R66" s="99"/>
      <c r="S66" s="99"/>
    </row>
    <row r="67" spans="1:19" ht="15.75" x14ac:dyDescent="0.25">
      <c r="A67" s="99"/>
      <c r="B67" s="354" t="s">
        <v>84</v>
      </c>
      <c r="C67" s="354"/>
      <c r="D67" s="354"/>
      <c r="E67" s="354"/>
      <c r="F67" s="101" t="s">
        <v>85</v>
      </c>
      <c r="G67" s="100"/>
      <c r="H67" s="99"/>
      <c r="I67" s="99"/>
      <c r="J67" s="99"/>
      <c r="K67" s="99"/>
      <c r="L67" s="99"/>
      <c r="M67" s="99"/>
      <c r="N67" s="99"/>
      <c r="P67" s="99"/>
      <c r="Q67" s="99"/>
      <c r="R67" s="99"/>
      <c r="S67" s="99"/>
    </row>
  </sheetData>
  <mergeCells count="90">
    <mergeCell ref="A60:B60"/>
    <mergeCell ref="B67:E67"/>
    <mergeCell ref="A61:B61"/>
    <mergeCell ref="A62:B62"/>
    <mergeCell ref="A63:B63"/>
    <mergeCell ref="C64:F64"/>
    <mergeCell ref="C66:E66"/>
    <mergeCell ref="J42:J44"/>
    <mergeCell ref="K42:K44"/>
    <mergeCell ref="A45:B45"/>
    <mergeCell ref="A46:B46"/>
    <mergeCell ref="A47:B59"/>
    <mergeCell ref="C47:C59"/>
    <mergeCell ref="D47:D59"/>
    <mergeCell ref="E47:E59"/>
    <mergeCell ref="F47:F59"/>
    <mergeCell ref="G49:G51"/>
    <mergeCell ref="H49:H51"/>
    <mergeCell ref="G55:G58"/>
    <mergeCell ref="H55:H58"/>
    <mergeCell ref="I55:I58"/>
    <mergeCell ref="J55:J58"/>
    <mergeCell ref="E42:E44"/>
    <mergeCell ref="F42:F44"/>
    <mergeCell ref="G42:G44"/>
    <mergeCell ref="H42:H44"/>
    <mergeCell ref="I42:I44"/>
    <mergeCell ref="A37:B37"/>
    <mergeCell ref="A38:B38"/>
    <mergeCell ref="A42:B44"/>
    <mergeCell ref="C42:C44"/>
    <mergeCell ref="D42:D44"/>
    <mergeCell ref="A41:B41"/>
    <mergeCell ref="A40:B40"/>
    <mergeCell ref="D30:D32"/>
    <mergeCell ref="E30:E32"/>
    <mergeCell ref="F30:F32"/>
    <mergeCell ref="G30:G32"/>
    <mergeCell ref="A33:B33"/>
    <mergeCell ref="C8:C9"/>
    <mergeCell ref="M5:Q6"/>
    <mergeCell ref="H5:L6"/>
    <mergeCell ref="D8:D9"/>
    <mergeCell ref="A10:B18"/>
    <mergeCell ref="C10:C18"/>
    <mergeCell ref="D10:D18"/>
    <mergeCell ref="E10:E18"/>
    <mergeCell ref="F10:F18"/>
    <mergeCell ref="G12:G14"/>
    <mergeCell ref="H12:H14"/>
    <mergeCell ref="I12:I14"/>
    <mergeCell ref="J12:J14"/>
    <mergeCell ref="K12:K14"/>
    <mergeCell ref="Q7:Q9"/>
    <mergeCell ref="P8:P9"/>
    <mergeCell ref="A27:B27"/>
    <mergeCell ref="A28:B28"/>
    <mergeCell ref="A25:B25"/>
    <mergeCell ref="A26:B26"/>
    <mergeCell ref="A1:W1"/>
    <mergeCell ref="A3:V3"/>
    <mergeCell ref="S7:S9"/>
    <mergeCell ref="R5:S6"/>
    <mergeCell ref="M7:M9"/>
    <mergeCell ref="N7:N9"/>
    <mergeCell ref="R7:R9"/>
    <mergeCell ref="A5:E7"/>
    <mergeCell ref="O8:O9"/>
    <mergeCell ref="G5:G9"/>
    <mergeCell ref="F5:F9"/>
    <mergeCell ref="A8:B9"/>
    <mergeCell ref="A20:B20"/>
    <mergeCell ref="A22:B22"/>
    <mergeCell ref="A23:B23"/>
    <mergeCell ref="A24:B24"/>
    <mergeCell ref="A21:B21"/>
    <mergeCell ref="A36:B36"/>
    <mergeCell ref="A30:B32"/>
    <mergeCell ref="C30:C32"/>
    <mergeCell ref="A29:B29"/>
    <mergeCell ref="A39:B39"/>
    <mergeCell ref="A35:B35"/>
    <mergeCell ref="A34:B34"/>
    <mergeCell ref="O7:P7"/>
    <mergeCell ref="E8:E9"/>
    <mergeCell ref="J7:J9"/>
    <mergeCell ref="K7:K9"/>
    <mergeCell ref="L7:L9"/>
    <mergeCell ref="H7:H9"/>
    <mergeCell ref="I7:I9"/>
  </mergeCells>
  <hyperlinks>
    <hyperlink ref="A3" r:id="rId1" display="consultantplus://offline/ref=81C534AC1618B38338B7138DDEB14344F59B417381706259B468524054C32ECBB30FCA5546109B5D4A4FB66DK4O"/>
  </hyperlinks>
  <pageMargins left="0.7" right="0.7" top="0.75" bottom="0.75" header="0.3" footer="0.3"/>
  <pageSetup paperSize="9" scale="62"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5"/>
  <sheetViews>
    <sheetView zoomScale="70" zoomScaleNormal="70" workbookViewId="0">
      <selection activeCell="I119" sqref="I119"/>
    </sheetView>
  </sheetViews>
  <sheetFormatPr defaultRowHeight="15" x14ac:dyDescent="0.25"/>
  <cols>
    <col min="1" max="1" width="6.5703125" customWidth="1"/>
    <col min="2" max="2" width="5.5703125" customWidth="1"/>
    <col min="4" max="4" width="35.140625" customWidth="1"/>
    <col min="5" max="5" width="27.5703125" customWidth="1"/>
    <col min="6" max="6" width="9.7109375" customWidth="1"/>
    <col min="7" max="7" width="8.5703125" customWidth="1"/>
    <col min="8" max="8" width="14.5703125" customWidth="1"/>
    <col min="9" max="9" width="13.7109375" customWidth="1"/>
    <col min="10" max="10" width="12.85546875" customWidth="1"/>
    <col min="11" max="11" width="20.28515625" customWidth="1"/>
    <col min="12" max="12" width="10.7109375" customWidth="1"/>
    <col min="13" max="13" width="11" customWidth="1"/>
    <col min="14" max="14" width="14.140625" customWidth="1"/>
    <col min="15" max="15" width="11.7109375" customWidth="1"/>
    <col min="16" max="16" width="13.42578125" customWidth="1"/>
    <col min="17" max="17" width="46.42578125" customWidth="1"/>
  </cols>
  <sheetData>
    <row r="1" spans="1:17" x14ac:dyDescent="0.25">
      <c r="A1" s="291" t="s">
        <v>24</v>
      </c>
      <c r="B1" s="355"/>
      <c r="C1" s="355"/>
      <c r="D1" s="355"/>
      <c r="E1" s="355"/>
      <c r="F1" s="355"/>
      <c r="G1" s="355"/>
      <c r="H1" s="355"/>
      <c r="I1" s="355"/>
      <c r="J1" s="355"/>
      <c r="K1" s="355"/>
      <c r="L1" s="355"/>
      <c r="M1" s="355"/>
      <c r="N1" s="355"/>
    </row>
    <row r="3" spans="1:17" ht="74.25" customHeight="1" x14ac:dyDescent="0.25">
      <c r="A3" s="367" t="s">
        <v>25</v>
      </c>
      <c r="B3" s="367"/>
      <c r="C3" s="367"/>
      <c r="D3" s="367" t="s">
        <v>109</v>
      </c>
      <c r="E3" s="367" t="s">
        <v>115</v>
      </c>
      <c r="F3" s="367" t="s">
        <v>116</v>
      </c>
      <c r="G3" s="367"/>
      <c r="H3" s="367" t="s">
        <v>107</v>
      </c>
      <c r="I3" s="367"/>
      <c r="J3" s="367" t="s">
        <v>20</v>
      </c>
      <c r="K3" s="367" t="s">
        <v>117</v>
      </c>
      <c r="L3" s="367"/>
      <c r="M3" s="367"/>
      <c r="N3" s="367"/>
      <c r="O3" s="367"/>
      <c r="P3" s="367" t="s">
        <v>118</v>
      </c>
      <c r="Q3" s="367" t="s">
        <v>119</v>
      </c>
    </row>
    <row r="4" spans="1:17" ht="90" x14ac:dyDescent="0.25">
      <c r="A4" s="43" t="s">
        <v>10</v>
      </c>
      <c r="B4" s="43" t="s">
        <v>11</v>
      </c>
      <c r="C4" s="43" t="s">
        <v>97</v>
      </c>
      <c r="D4" s="367"/>
      <c r="E4" s="367"/>
      <c r="F4" s="43" t="s">
        <v>120</v>
      </c>
      <c r="G4" s="43" t="s">
        <v>121</v>
      </c>
      <c r="H4" s="43" t="s">
        <v>87</v>
      </c>
      <c r="I4" s="44" t="s">
        <v>122</v>
      </c>
      <c r="J4" s="367"/>
      <c r="K4" s="43" t="s">
        <v>123</v>
      </c>
      <c r="L4" s="43" t="s">
        <v>124</v>
      </c>
      <c r="M4" s="43" t="s">
        <v>26</v>
      </c>
      <c r="N4" s="43" t="s">
        <v>27</v>
      </c>
      <c r="O4" s="44" t="s">
        <v>125</v>
      </c>
      <c r="P4" s="367"/>
      <c r="Q4" s="367"/>
    </row>
    <row r="5" spans="1:17" x14ac:dyDescent="0.25">
      <c r="A5" s="43">
        <v>1</v>
      </c>
      <c r="B5" s="43">
        <v>2</v>
      </c>
      <c r="C5" s="43">
        <v>3</v>
      </c>
      <c r="D5" s="43">
        <v>4</v>
      </c>
      <c r="E5" s="43">
        <v>5</v>
      </c>
      <c r="F5" s="43">
        <v>6</v>
      </c>
      <c r="G5" s="43">
        <v>7</v>
      </c>
      <c r="H5" s="43">
        <v>8</v>
      </c>
      <c r="I5" s="43">
        <v>9</v>
      </c>
      <c r="J5" s="43">
        <v>10</v>
      </c>
      <c r="K5" s="43">
        <v>11</v>
      </c>
      <c r="L5" s="43">
        <v>12</v>
      </c>
      <c r="M5" s="43">
        <v>13</v>
      </c>
      <c r="N5" s="43">
        <v>13</v>
      </c>
      <c r="O5" s="43">
        <v>14</v>
      </c>
      <c r="P5" s="160">
        <v>15</v>
      </c>
      <c r="Q5" s="160">
        <v>16</v>
      </c>
    </row>
    <row r="6" spans="1:17" s="13" customFormat="1" ht="78.75" customHeight="1" x14ac:dyDescent="0.25">
      <c r="A6" s="178" t="s">
        <v>55</v>
      </c>
      <c r="B6" s="178">
        <v>1</v>
      </c>
      <c r="C6" s="178"/>
      <c r="D6" s="61" t="s">
        <v>185</v>
      </c>
      <c r="E6" s="179" t="s">
        <v>187</v>
      </c>
      <c r="F6" s="180"/>
      <c r="G6" s="180"/>
      <c r="H6" s="172">
        <v>96292</v>
      </c>
      <c r="I6" s="240">
        <f>I8+I10+I11+I19+I20</f>
        <v>98388.60000000002</v>
      </c>
      <c r="J6" s="172">
        <f>I6/H6*100</f>
        <v>102.1773356042039</v>
      </c>
      <c r="K6" s="180"/>
      <c r="L6" s="180"/>
      <c r="M6" s="180"/>
      <c r="N6" s="180"/>
      <c r="O6" s="180"/>
      <c r="P6" s="180"/>
      <c r="Q6" s="175"/>
    </row>
    <row r="7" spans="1:17" ht="116.25" customHeight="1" x14ac:dyDescent="0.25">
      <c r="A7" s="65" t="s">
        <v>55</v>
      </c>
      <c r="B7" s="65">
        <v>1</v>
      </c>
      <c r="C7" s="65" t="s">
        <v>56</v>
      </c>
      <c r="D7" s="65" t="s">
        <v>186</v>
      </c>
      <c r="E7" s="65" t="s">
        <v>187</v>
      </c>
      <c r="F7" s="65" t="s">
        <v>192</v>
      </c>
      <c r="G7" s="65">
        <v>2020</v>
      </c>
      <c r="H7" s="66">
        <v>0</v>
      </c>
      <c r="I7" s="66">
        <v>0</v>
      </c>
      <c r="J7" s="191">
        <v>0</v>
      </c>
      <c r="K7" s="64"/>
      <c r="L7" s="64"/>
      <c r="M7" s="64"/>
      <c r="N7" s="60"/>
      <c r="O7" s="60"/>
      <c r="P7" s="60"/>
      <c r="Q7" s="45"/>
    </row>
    <row r="8" spans="1:17" ht="85.5" customHeight="1" x14ac:dyDescent="0.25">
      <c r="A8" s="65" t="s">
        <v>55</v>
      </c>
      <c r="B8" s="65">
        <v>1</v>
      </c>
      <c r="C8" s="65" t="s">
        <v>189</v>
      </c>
      <c r="D8" s="65" t="s">
        <v>188</v>
      </c>
      <c r="E8" s="65" t="s">
        <v>194</v>
      </c>
      <c r="F8" s="65" t="s">
        <v>192</v>
      </c>
      <c r="G8" s="65">
        <v>2020</v>
      </c>
      <c r="H8" s="66">
        <v>96192</v>
      </c>
      <c r="I8" s="66">
        <v>96362</v>
      </c>
      <c r="J8" s="191">
        <f t="shared" ref="J8" si="0">I8/H8*100</f>
        <v>100.17672987358617</v>
      </c>
      <c r="K8" s="65" t="s">
        <v>89</v>
      </c>
      <c r="L8" s="65" t="s">
        <v>36</v>
      </c>
      <c r="M8" s="67">
        <v>400000</v>
      </c>
      <c r="N8" s="67">
        <v>412321</v>
      </c>
      <c r="O8" s="67">
        <f>N8/M8*100</f>
        <v>103.08025000000001</v>
      </c>
      <c r="P8" s="45" t="s">
        <v>419</v>
      </c>
      <c r="Q8" s="45"/>
    </row>
    <row r="9" spans="1:17" ht="90.75" customHeight="1" x14ac:dyDescent="0.25">
      <c r="A9" s="65" t="s">
        <v>55</v>
      </c>
      <c r="B9" s="65">
        <v>1</v>
      </c>
      <c r="C9" s="65" t="s">
        <v>189</v>
      </c>
      <c r="D9" s="65" t="s">
        <v>191</v>
      </c>
      <c r="E9" s="65" t="s">
        <v>187</v>
      </c>
      <c r="F9" s="65" t="s">
        <v>192</v>
      </c>
      <c r="G9" s="65">
        <v>2020</v>
      </c>
      <c r="H9" s="66">
        <v>0</v>
      </c>
      <c r="I9" s="66">
        <v>0</v>
      </c>
      <c r="J9" s="191">
        <v>0</v>
      </c>
      <c r="K9" s="65" t="s">
        <v>195</v>
      </c>
      <c r="L9" s="65" t="s">
        <v>33</v>
      </c>
      <c r="M9" s="51">
        <v>1</v>
      </c>
      <c r="N9" s="67">
        <v>1</v>
      </c>
      <c r="O9" s="67">
        <f t="shared" ref="O9:O18" si="1">N9/M9*100</f>
        <v>100</v>
      </c>
      <c r="P9" s="161" t="s">
        <v>419</v>
      </c>
      <c r="Q9" s="55"/>
    </row>
    <row r="10" spans="1:17" s="99" customFormat="1" ht="60" customHeight="1" x14ac:dyDescent="0.25">
      <c r="A10" s="65"/>
      <c r="B10" s="359">
        <v>1</v>
      </c>
      <c r="C10" s="359" t="s">
        <v>189</v>
      </c>
      <c r="D10" s="359" t="s">
        <v>196</v>
      </c>
      <c r="E10" s="359" t="s">
        <v>193</v>
      </c>
      <c r="F10" s="359" t="s">
        <v>192</v>
      </c>
      <c r="G10" s="359">
        <v>2020</v>
      </c>
      <c r="H10" s="66">
        <v>0</v>
      </c>
      <c r="I10" s="66">
        <v>128.99</v>
      </c>
      <c r="J10" s="191">
        <v>0</v>
      </c>
      <c r="K10" s="359" t="s">
        <v>198</v>
      </c>
      <c r="L10" s="359" t="s">
        <v>32</v>
      </c>
      <c r="M10" s="374">
        <v>3.55</v>
      </c>
      <c r="N10" s="372">
        <v>36</v>
      </c>
      <c r="O10" s="372">
        <f>N10/M10*100</f>
        <v>1014.0845070422536</v>
      </c>
      <c r="P10" s="361" t="s">
        <v>419</v>
      </c>
      <c r="Q10" s="361"/>
    </row>
    <row r="11" spans="1:17" ht="69.75" customHeight="1" x14ac:dyDescent="0.25">
      <c r="A11" s="65" t="s">
        <v>55</v>
      </c>
      <c r="B11" s="360"/>
      <c r="C11" s="360"/>
      <c r="D11" s="360"/>
      <c r="E11" s="360"/>
      <c r="F11" s="360"/>
      <c r="G11" s="360"/>
      <c r="H11" s="66">
        <v>0</v>
      </c>
      <c r="I11" s="66">
        <v>730.97</v>
      </c>
      <c r="J11" s="191">
        <v>0</v>
      </c>
      <c r="K11" s="360"/>
      <c r="L11" s="360"/>
      <c r="M11" s="375"/>
      <c r="N11" s="373"/>
      <c r="O11" s="373"/>
      <c r="P11" s="362"/>
      <c r="Q11" s="362"/>
    </row>
    <row r="12" spans="1:17" ht="159.75" customHeight="1" x14ac:dyDescent="0.25">
      <c r="A12" s="65" t="s">
        <v>55</v>
      </c>
      <c r="B12" s="65">
        <v>1</v>
      </c>
      <c r="C12" s="65" t="s">
        <v>189</v>
      </c>
      <c r="D12" s="65" t="s">
        <v>197</v>
      </c>
      <c r="E12" s="65" t="s">
        <v>194</v>
      </c>
      <c r="F12" s="65" t="s">
        <v>192</v>
      </c>
      <c r="G12" s="65">
        <v>2020</v>
      </c>
      <c r="H12" s="66">
        <v>0</v>
      </c>
      <c r="I12" s="66">
        <v>0</v>
      </c>
      <c r="J12" s="191">
        <v>0</v>
      </c>
      <c r="K12" s="51" t="s">
        <v>199</v>
      </c>
      <c r="L12" s="51" t="s">
        <v>167</v>
      </c>
      <c r="M12" s="69">
        <v>900</v>
      </c>
      <c r="N12" s="192">
        <v>600.94000000000005</v>
      </c>
      <c r="O12" s="67">
        <f t="shared" si="1"/>
        <v>66.771111111111111</v>
      </c>
      <c r="P12" s="55" t="s">
        <v>420</v>
      </c>
      <c r="Q12" s="186" t="s">
        <v>421</v>
      </c>
    </row>
    <row r="13" spans="1:17" ht="126.75" customHeight="1" x14ac:dyDescent="0.25">
      <c r="A13" s="65" t="s">
        <v>55</v>
      </c>
      <c r="B13" s="65">
        <v>1</v>
      </c>
      <c r="C13" s="65" t="s">
        <v>56</v>
      </c>
      <c r="D13" s="65" t="s">
        <v>200</v>
      </c>
      <c r="E13" s="65" t="s">
        <v>193</v>
      </c>
      <c r="F13" s="65" t="s">
        <v>192</v>
      </c>
      <c r="G13" s="65">
        <v>2020</v>
      </c>
      <c r="H13" s="63"/>
      <c r="I13" s="55"/>
      <c r="J13" s="59"/>
      <c r="K13" s="70"/>
      <c r="L13" s="70"/>
      <c r="M13" s="55"/>
      <c r="N13" s="67"/>
      <c r="O13" s="67"/>
      <c r="P13" s="55"/>
      <c r="Q13" s="55"/>
    </row>
    <row r="14" spans="1:17" ht="94.5" x14ac:dyDescent="0.25">
      <c r="A14" s="65" t="s">
        <v>55</v>
      </c>
      <c r="B14" s="65">
        <v>1</v>
      </c>
      <c r="C14" s="65" t="s">
        <v>189</v>
      </c>
      <c r="D14" s="65" t="s">
        <v>201</v>
      </c>
      <c r="E14" s="65" t="s">
        <v>193</v>
      </c>
      <c r="F14" s="65" t="s">
        <v>192</v>
      </c>
      <c r="G14" s="65">
        <v>2020</v>
      </c>
      <c r="H14" s="66">
        <v>0</v>
      </c>
      <c r="I14" s="66">
        <v>0</v>
      </c>
      <c r="J14" s="66">
        <v>0</v>
      </c>
      <c r="K14" s="65" t="s">
        <v>202</v>
      </c>
      <c r="L14" s="65" t="s">
        <v>203</v>
      </c>
      <c r="M14" s="71">
        <v>3000</v>
      </c>
      <c r="N14" s="67">
        <v>3000</v>
      </c>
      <c r="O14" s="67">
        <f t="shared" si="1"/>
        <v>100</v>
      </c>
      <c r="P14" s="55" t="s">
        <v>419</v>
      </c>
      <c r="Q14" s="55"/>
    </row>
    <row r="15" spans="1:17" ht="129.75" customHeight="1" x14ac:dyDescent="0.25">
      <c r="A15" s="65" t="s">
        <v>55</v>
      </c>
      <c r="B15" s="65">
        <v>1</v>
      </c>
      <c r="C15" s="65" t="s">
        <v>189</v>
      </c>
      <c r="D15" s="65" t="s">
        <v>204</v>
      </c>
      <c r="E15" s="65" t="s">
        <v>193</v>
      </c>
      <c r="F15" s="65" t="s">
        <v>192</v>
      </c>
      <c r="G15" s="65">
        <v>2020</v>
      </c>
      <c r="H15" s="66">
        <v>0</v>
      </c>
      <c r="I15" s="66">
        <v>0</v>
      </c>
      <c r="J15" s="66">
        <v>0</v>
      </c>
      <c r="K15" s="65" t="s">
        <v>205</v>
      </c>
      <c r="L15" s="65" t="s">
        <v>33</v>
      </c>
      <c r="M15" s="71">
        <v>12</v>
      </c>
      <c r="N15" s="67">
        <v>12</v>
      </c>
      <c r="O15" s="67">
        <f t="shared" si="1"/>
        <v>100</v>
      </c>
      <c r="P15" s="161" t="s">
        <v>419</v>
      </c>
      <c r="Q15" s="55"/>
    </row>
    <row r="16" spans="1:17" ht="137.25" customHeight="1" x14ac:dyDescent="0.25">
      <c r="A16" s="65" t="s">
        <v>55</v>
      </c>
      <c r="B16" s="65">
        <v>1</v>
      </c>
      <c r="C16" s="65" t="s">
        <v>189</v>
      </c>
      <c r="D16" s="65" t="s">
        <v>206</v>
      </c>
      <c r="E16" s="65" t="s">
        <v>193</v>
      </c>
      <c r="F16" s="65" t="s">
        <v>192</v>
      </c>
      <c r="G16" s="65">
        <v>2020</v>
      </c>
      <c r="H16" s="66">
        <v>0</v>
      </c>
      <c r="I16" s="66">
        <v>0</v>
      </c>
      <c r="J16" s="66">
        <v>0</v>
      </c>
      <c r="K16" s="51" t="s">
        <v>207</v>
      </c>
      <c r="L16" s="51" t="s">
        <v>208</v>
      </c>
      <c r="M16" s="71">
        <v>8</v>
      </c>
      <c r="N16" s="67">
        <v>9</v>
      </c>
      <c r="O16" s="67">
        <f t="shared" si="1"/>
        <v>112.5</v>
      </c>
      <c r="P16" s="161" t="s">
        <v>419</v>
      </c>
      <c r="Q16" s="55"/>
    </row>
    <row r="17" spans="1:17" ht="108" customHeight="1" x14ac:dyDescent="0.25">
      <c r="A17" s="65" t="s">
        <v>55</v>
      </c>
      <c r="B17" s="65">
        <v>1</v>
      </c>
      <c r="C17" s="65" t="s">
        <v>56</v>
      </c>
      <c r="D17" s="65" t="s">
        <v>209</v>
      </c>
      <c r="E17" s="65" t="s">
        <v>193</v>
      </c>
      <c r="F17" s="65" t="s">
        <v>192</v>
      </c>
      <c r="G17" s="65">
        <v>2020</v>
      </c>
      <c r="H17" s="66"/>
      <c r="I17" s="55"/>
      <c r="J17" s="59"/>
      <c r="K17" s="70"/>
      <c r="L17" s="70"/>
      <c r="M17" s="55"/>
      <c r="N17" s="67"/>
      <c r="O17" s="67"/>
      <c r="P17" s="55"/>
      <c r="Q17" s="55"/>
    </row>
    <row r="18" spans="1:17" ht="162.75" customHeight="1" x14ac:dyDescent="0.25">
      <c r="A18" s="65" t="s">
        <v>55</v>
      </c>
      <c r="B18" s="65">
        <v>1</v>
      </c>
      <c r="C18" s="65" t="s">
        <v>189</v>
      </c>
      <c r="D18" s="65" t="s">
        <v>211</v>
      </c>
      <c r="E18" s="65" t="s">
        <v>193</v>
      </c>
      <c r="F18" s="65" t="s">
        <v>190</v>
      </c>
      <c r="G18" s="65">
        <v>2020</v>
      </c>
      <c r="H18" s="66">
        <v>0</v>
      </c>
      <c r="I18" s="66">
        <v>0</v>
      </c>
      <c r="J18" s="66">
        <v>0</v>
      </c>
      <c r="K18" s="51" t="s">
        <v>213</v>
      </c>
      <c r="L18" s="51" t="s">
        <v>33</v>
      </c>
      <c r="M18" s="71">
        <v>2100000</v>
      </c>
      <c r="N18" s="67">
        <v>1814509</v>
      </c>
      <c r="O18" s="67">
        <f t="shared" si="1"/>
        <v>86.405190476190469</v>
      </c>
      <c r="P18" s="55" t="s">
        <v>420</v>
      </c>
      <c r="Q18" s="186" t="s">
        <v>421</v>
      </c>
    </row>
    <row r="19" spans="1:17" s="99" customFormat="1" ht="63" customHeight="1" x14ac:dyDescent="0.25">
      <c r="A19" s="65"/>
      <c r="B19" s="359">
        <v>1</v>
      </c>
      <c r="C19" s="359" t="s">
        <v>189</v>
      </c>
      <c r="D19" s="359" t="s">
        <v>212</v>
      </c>
      <c r="E19" s="359" t="s">
        <v>193</v>
      </c>
      <c r="F19" s="359" t="s">
        <v>190</v>
      </c>
      <c r="G19" s="359">
        <v>2020</v>
      </c>
      <c r="H19" s="66">
        <v>0</v>
      </c>
      <c r="I19" s="66">
        <v>583.32000000000005</v>
      </c>
      <c r="J19" s="66">
        <v>0</v>
      </c>
      <c r="K19" s="359" t="s">
        <v>214</v>
      </c>
      <c r="L19" s="359" t="s">
        <v>33</v>
      </c>
      <c r="M19" s="361">
        <v>40</v>
      </c>
      <c r="N19" s="372">
        <v>17.3</v>
      </c>
      <c r="O19" s="372">
        <f>N19/M19*100</f>
        <v>43.25</v>
      </c>
      <c r="P19" s="361" t="s">
        <v>420</v>
      </c>
      <c r="Q19" s="365" t="s">
        <v>425</v>
      </c>
    </row>
    <row r="20" spans="1:17" ht="58.5" customHeight="1" x14ac:dyDescent="0.25">
      <c r="A20" s="65" t="s">
        <v>55</v>
      </c>
      <c r="B20" s="360"/>
      <c r="C20" s="360"/>
      <c r="D20" s="360"/>
      <c r="E20" s="360"/>
      <c r="F20" s="360"/>
      <c r="G20" s="360"/>
      <c r="H20" s="72">
        <v>100</v>
      </c>
      <c r="I20" s="66">
        <v>583.32000000000005</v>
      </c>
      <c r="J20" s="66">
        <f>I20/H20*100</f>
        <v>583.32000000000005</v>
      </c>
      <c r="K20" s="360"/>
      <c r="L20" s="360"/>
      <c r="M20" s="362"/>
      <c r="N20" s="373"/>
      <c r="O20" s="373"/>
      <c r="P20" s="362"/>
      <c r="Q20" s="366"/>
    </row>
    <row r="21" spans="1:17" ht="23.25" customHeight="1" x14ac:dyDescent="0.25">
      <c r="A21" s="369" t="s">
        <v>126</v>
      </c>
      <c r="B21" s="370"/>
      <c r="C21" s="370"/>
      <c r="D21" s="370"/>
      <c r="E21" s="370"/>
      <c r="F21" s="370"/>
      <c r="G21" s="371"/>
      <c r="H21" s="168">
        <f>H20+H18+H16+H15+H12+H11+H9+H8</f>
        <v>96292</v>
      </c>
      <c r="I21" s="239">
        <f>I20+I19+I11+I10+I8</f>
        <v>98388.6</v>
      </c>
      <c r="J21" s="196">
        <f t="shared" ref="J21:J76" si="2">I21/H21*100</f>
        <v>102.17733560420388</v>
      </c>
      <c r="K21" s="51"/>
      <c r="L21" s="51"/>
      <c r="M21" s="71"/>
      <c r="N21" s="158"/>
      <c r="O21" s="57"/>
      <c r="P21" s="57"/>
      <c r="Q21" s="57"/>
    </row>
    <row r="22" spans="1:17" ht="23.25" customHeight="1" x14ac:dyDescent="0.25">
      <c r="A22" s="369" t="s">
        <v>21</v>
      </c>
      <c r="B22" s="370"/>
      <c r="C22" s="370"/>
      <c r="D22" s="370"/>
      <c r="E22" s="370"/>
      <c r="F22" s="370"/>
      <c r="G22" s="371"/>
      <c r="H22" s="169">
        <v>0</v>
      </c>
      <c r="I22" s="169">
        <v>0</v>
      </c>
      <c r="J22" s="170"/>
      <c r="K22" s="51"/>
      <c r="L22" s="51"/>
      <c r="M22" s="71"/>
      <c r="N22" s="158"/>
      <c r="O22" s="57"/>
      <c r="P22" s="57"/>
      <c r="Q22" s="57"/>
    </row>
    <row r="23" spans="1:17" ht="23.25" customHeight="1" x14ac:dyDescent="0.25">
      <c r="A23" s="369" t="s">
        <v>127</v>
      </c>
      <c r="B23" s="370"/>
      <c r="C23" s="370"/>
      <c r="D23" s="370"/>
      <c r="E23" s="370"/>
      <c r="F23" s="370"/>
      <c r="G23" s="371"/>
      <c r="H23" s="168">
        <f>H8</f>
        <v>96192</v>
      </c>
      <c r="I23" s="238">
        <f>I25+I27</f>
        <v>98388.595000000001</v>
      </c>
      <c r="J23" s="196">
        <f t="shared" si="2"/>
        <v>102.28355268629407</v>
      </c>
      <c r="K23" s="51"/>
      <c r="L23" s="51"/>
      <c r="M23" s="71"/>
      <c r="N23" s="158"/>
      <c r="O23" s="57"/>
      <c r="P23" s="57"/>
      <c r="Q23" s="57"/>
    </row>
    <row r="24" spans="1:17" ht="23.25" customHeight="1" x14ac:dyDescent="0.25">
      <c r="A24" s="369" t="s">
        <v>22</v>
      </c>
      <c r="B24" s="370"/>
      <c r="C24" s="370"/>
      <c r="D24" s="370"/>
      <c r="E24" s="370"/>
      <c r="F24" s="370"/>
      <c r="G24" s="371"/>
      <c r="H24" s="169">
        <v>0</v>
      </c>
      <c r="I24" s="169">
        <v>0</v>
      </c>
      <c r="J24" s="170"/>
      <c r="K24" s="51"/>
      <c r="L24" s="51"/>
      <c r="M24" s="71"/>
      <c r="N24" s="158"/>
      <c r="O24" s="57"/>
      <c r="P24" s="57"/>
      <c r="Q24" s="57"/>
    </row>
    <row r="25" spans="1:17" ht="23.25" customHeight="1" x14ac:dyDescent="0.25">
      <c r="A25" s="369" t="s">
        <v>128</v>
      </c>
      <c r="B25" s="370"/>
      <c r="C25" s="370"/>
      <c r="D25" s="370"/>
      <c r="E25" s="370"/>
      <c r="F25" s="370"/>
      <c r="G25" s="371"/>
      <c r="H25" s="168">
        <f>H23</f>
        <v>96192</v>
      </c>
      <c r="I25" s="238">
        <f>I19+I10+I8</f>
        <v>97074.31</v>
      </c>
      <c r="J25" s="196">
        <f t="shared" si="2"/>
        <v>100.91723843978708</v>
      </c>
      <c r="K25" s="51"/>
      <c r="L25" s="51"/>
      <c r="M25" s="71"/>
      <c r="N25" s="158"/>
      <c r="O25" s="57"/>
      <c r="P25" s="57"/>
      <c r="Q25" s="57"/>
    </row>
    <row r="26" spans="1:17" ht="23.25" customHeight="1" x14ac:dyDescent="0.25">
      <c r="A26" s="369" t="s">
        <v>129</v>
      </c>
      <c r="B26" s="370"/>
      <c r="C26" s="370"/>
      <c r="D26" s="370"/>
      <c r="E26" s="370"/>
      <c r="F26" s="370"/>
      <c r="G26" s="371"/>
      <c r="H26" s="169">
        <v>0</v>
      </c>
      <c r="I26" s="169">
        <v>0</v>
      </c>
      <c r="J26" s="196"/>
      <c r="K26" s="51"/>
      <c r="L26" s="51"/>
      <c r="M26" s="71"/>
      <c r="N26" s="158"/>
      <c r="O26" s="57"/>
      <c r="P26" s="57"/>
      <c r="Q26" s="57"/>
    </row>
    <row r="27" spans="1:17" ht="23.25" customHeight="1" x14ac:dyDescent="0.25">
      <c r="A27" s="369" t="s">
        <v>130</v>
      </c>
      <c r="B27" s="370"/>
      <c r="C27" s="370"/>
      <c r="D27" s="370"/>
      <c r="E27" s="370"/>
      <c r="F27" s="370"/>
      <c r="G27" s="371"/>
      <c r="H27" s="453"/>
      <c r="I27" s="238">
        <v>1314.2850000000001</v>
      </c>
      <c r="J27" s="196">
        <v>0</v>
      </c>
      <c r="K27" s="51"/>
      <c r="L27" s="51"/>
      <c r="M27" s="71"/>
      <c r="N27" s="158"/>
      <c r="O27" s="57"/>
      <c r="P27" s="57"/>
      <c r="Q27" s="57"/>
    </row>
    <row r="28" spans="1:17" ht="19.5" customHeight="1" x14ac:dyDescent="0.25">
      <c r="A28" s="369" t="s">
        <v>131</v>
      </c>
      <c r="B28" s="370"/>
      <c r="C28" s="370"/>
      <c r="D28" s="370"/>
      <c r="E28" s="370"/>
      <c r="F28" s="370"/>
      <c r="G28" s="371"/>
      <c r="H28" s="72">
        <v>0</v>
      </c>
      <c r="I28" s="72">
        <v>0</v>
      </c>
      <c r="J28" s="59"/>
      <c r="K28" s="51"/>
      <c r="L28" s="51"/>
      <c r="M28" s="71"/>
      <c r="N28" s="158"/>
      <c r="O28" s="57"/>
      <c r="P28" s="57"/>
      <c r="Q28" s="57"/>
    </row>
    <row r="29" spans="1:17" s="99" customFormat="1" ht="19.5" customHeight="1" x14ac:dyDescent="0.25">
      <c r="A29" s="454" t="s">
        <v>438</v>
      </c>
      <c r="B29" s="455"/>
      <c r="C29" s="455"/>
      <c r="D29" s="455"/>
      <c r="E29" s="455"/>
      <c r="F29" s="455"/>
      <c r="G29" s="456"/>
      <c r="H29" s="457">
        <v>100</v>
      </c>
      <c r="I29" s="457">
        <v>0</v>
      </c>
      <c r="J29" s="264"/>
      <c r="K29" s="51"/>
      <c r="L29" s="51"/>
      <c r="M29" s="265"/>
      <c r="N29" s="158"/>
      <c r="O29" s="84"/>
      <c r="P29" s="84"/>
      <c r="Q29" s="264"/>
    </row>
    <row r="30" spans="1:17" s="13" customFormat="1" ht="192" customHeight="1" x14ac:dyDescent="0.25">
      <c r="A30" s="171" t="s">
        <v>55</v>
      </c>
      <c r="B30" s="171">
        <v>2</v>
      </c>
      <c r="C30" s="171"/>
      <c r="D30" s="171" t="s">
        <v>215</v>
      </c>
      <c r="E30" s="171" t="s">
        <v>234</v>
      </c>
      <c r="F30" s="171"/>
      <c r="G30" s="171"/>
      <c r="H30" s="172">
        <v>112999.7</v>
      </c>
      <c r="I30" s="172">
        <f>I32+I36+I39+I44</f>
        <v>115994.47199999998</v>
      </c>
      <c r="J30" s="268">
        <f>I30/H30*100</f>
        <v>102.65024774402053</v>
      </c>
      <c r="K30" s="176"/>
      <c r="L30" s="176"/>
      <c r="M30" s="269"/>
      <c r="N30" s="174"/>
      <c r="O30" s="177"/>
      <c r="P30" s="177"/>
      <c r="Q30" s="175"/>
    </row>
    <row r="31" spans="1:17" ht="112.5" customHeight="1" x14ac:dyDescent="0.25">
      <c r="A31" s="65" t="s">
        <v>55</v>
      </c>
      <c r="B31" s="65">
        <v>2</v>
      </c>
      <c r="C31" s="65"/>
      <c r="D31" s="65" t="s">
        <v>307</v>
      </c>
      <c r="E31" s="65" t="s">
        <v>223</v>
      </c>
      <c r="F31" s="65" t="s">
        <v>308</v>
      </c>
      <c r="G31" s="65">
        <v>2020</v>
      </c>
      <c r="H31" s="66"/>
      <c r="I31" s="66"/>
      <c r="J31" s="83"/>
      <c r="K31" s="51"/>
      <c r="L31" s="51"/>
      <c r="M31" s="83"/>
      <c r="N31" s="158"/>
      <c r="O31" s="83"/>
      <c r="P31" s="83"/>
      <c r="Q31" s="83"/>
    </row>
    <row r="32" spans="1:17" ht="126.75" customHeight="1" x14ac:dyDescent="0.25">
      <c r="A32" s="65" t="s">
        <v>55</v>
      </c>
      <c r="B32" s="65">
        <v>2</v>
      </c>
      <c r="C32" s="65" t="s">
        <v>218</v>
      </c>
      <c r="D32" s="65" t="s">
        <v>306</v>
      </c>
      <c r="E32" s="65" t="s">
        <v>223</v>
      </c>
      <c r="F32" s="65" t="s">
        <v>192</v>
      </c>
      <c r="G32" s="65">
        <v>2020</v>
      </c>
      <c r="H32" s="66">
        <v>46933.7</v>
      </c>
      <c r="I32" s="66">
        <v>50160.63</v>
      </c>
      <c r="J32" s="66">
        <f>I32/H32*100</f>
        <v>106.87550736464418</v>
      </c>
      <c r="K32" s="73" t="s">
        <v>219</v>
      </c>
      <c r="L32" s="73" t="s">
        <v>36</v>
      </c>
      <c r="M32" s="71">
        <v>20</v>
      </c>
      <c r="N32" s="162">
        <v>20</v>
      </c>
      <c r="O32" s="162">
        <f>N32/M32*100</f>
        <v>100</v>
      </c>
      <c r="P32" s="55" t="s">
        <v>419</v>
      </c>
      <c r="Q32" s="55"/>
    </row>
    <row r="33" spans="1:17" ht="225" x14ac:dyDescent="0.25">
      <c r="A33" s="65" t="s">
        <v>55</v>
      </c>
      <c r="B33" s="65">
        <v>2</v>
      </c>
      <c r="C33" s="65" t="s">
        <v>218</v>
      </c>
      <c r="D33" s="65" t="s">
        <v>216</v>
      </c>
      <c r="E33" s="65" t="s">
        <v>217</v>
      </c>
      <c r="F33" s="65" t="s">
        <v>192</v>
      </c>
      <c r="G33" s="65">
        <v>2020</v>
      </c>
      <c r="H33" s="66">
        <v>0</v>
      </c>
      <c r="I33" s="66">
        <v>0</v>
      </c>
      <c r="J33" s="66">
        <v>0</v>
      </c>
      <c r="K33" s="73" t="s">
        <v>220</v>
      </c>
      <c r="L33" s="73" t="s">
        <v>33</v>
      </c>
      <c r="M33" s="71">
        <v>121</v>
      </c>
      <c r="N33" s="162">
        <v>83</v>
      </c>
      <c r="O33" s="187">
        <f t="shared" ref="O33:O44" si="3">N33/M33*100</f>
        <v>68.59504132231406</v>
      </c>
      <c r="P33" s="55" t="s">
        <v>420</v>
      </c>
      <c r="Q33" s="55" t="s">
        <v>421</v>
      </c>
    </row>
    <row r="34" spans="1:17" ht="225" x14ac:dyDescent="0.25">
      <c r="A34" s="65" t="s">
        <v>55</v>
      </c>
      <c r="B34" s="65">
        <v>2</v>
      </c>
      <c r="C34" s="65" t="s">
        <v>218</v>
      </c>
      <c r="D34" s="65" t="s">
        <v>222</v>
      </c>
      <c r="E34" s="65" t="s">
        <v>224</v>
      </c>
      <c r="F34" s="65" t="s">
        <v>192</v>
      </c>
      <c r="G34" s="65">
        <v>2020</v>
      </c>
      <c r="H34" s="72">
        <v>0</v>
      </c>
      <c r="I34" s="66">
        <v>0</v>
      </c>
      <c r="J34" s="66">
        <v>0</v>
      </c>
      <c r="K34" s="73" t="s">
        <v>221</v>
      </c>
      <c r="L34" s="73" t="s">
        <v>33</v>
      </c>
      <c r="M34" s="71">
        <v>204</v>
      </c>
      <c r="N34" s="162">
        <v>147</v>
      </c>
      <c r="O34" s="187">
        <f t="shared" si="3"/>
        <v>72.058823529411768</v>
      </c>
      <c r="P34" s="161" t="s">
        <v>420</v>
      </c>
      <c r="Q34" s="161" t="s">
        <v>421</v>
      </c>
    </row>
    <row r="35" spans="1:17" ht="96" customHeight="1" x14ac:dyDescent="0.25">
      <c r="A35" s="65"/>
      <c r="B35" s="65"/>
      <c r="C35" s="65"/>
      <c r="D35" s="65" t="s">
        <v>225</v>
      </c>
      <c r="E35" s="65" t="s">
        <v>235</v>
      </c>
      <c r="F35" s="65" t="s">
        <v>192</v>
      </c>
      <c r="G35" s="65">
        <v>2020</v>
      </c>
      <c r="H35" s="55"/>
      <c r="I35" s="55"/>
      <c r="J35" s="59"/>
      <c r="K35" s="70"/>
      <c r="L35" s="70"/>
      <c r="M35" s="55"/>
      <c r="N35" s="162"/>
      <c r="O35" s="162"/>
      <c r="P35" s="55"/>
      <c r="Q35" s="55"/>
    </row>
    <row r="36" spans="1:17" ht="225" x14ac:dyDescent="0.25">
      <c r="A36" s="65" t="s">
        <v>55</v>
      </c>
      <c r="B36" s="65">
        <v>2</v>
      </c>
      <c r="C36" s="65" t="s">
        <v>226</v>
      </c>
      <c r="D36" s="65" t="s">
        <v>227</v>
      </c>
      <c r="E36" s="65" t="s">
        <v>228</v>
      </c>
      <c r="F36" s="65" t="s">
        <v>192</v>
      </c>
      <c r="G36" s="65">
        <v>2020</v>
      </c>
      <c r="H36" s="66">
        <v>42375</v>
      </c>
      <c r="I36" s="66">
        <v>42255.161999999997</v>
      </c>
      <c r="J36" s="66">
        <f t="shared" si="2"/>
        <v>99.717196460176979</v>
      </c>
      <c r="K36" s="73" t="s">
        <v>90</v>
      </c>
      <c r="L36" s="73" t="s">
        <v>33</v>
      </c>
      <c r="M36" s="71">
        <v>86</v>
      </c>
      <c r="N36" s="162">
        <v>80</v>
      </c>
      <c r="O36" s="187">
        <f t="shared" si="3"/>
        <v>93.023255813953483</v>
      </c>
      <c r="P36" s="55" t="s">
        <v>420</v>
      </c>
      <c r="Q36" s="55" t="s">
        <v>421</v>
      </c>
    </row>
    <row r="37" spans="1:17" ht="225" x14ac:dyDescent="0.25">
      <c r="A37" s="65" t="s">
        <v>55</v>
      </c>
      <c r="B37" s="65">
        <v>2</v>
      </c>
      <c r="C37" s="65" t="s">
        <v>226</v>
      </c>
      <c r="D37" s="65" t="s">
        <v>229</v>
      </c>
      <c r="E37" s="65" t="s">
        <v>228</v>
      </c>
      <c r="F37" s="65" t="s">
        <v>192</v>
      </c>
      <c r="G37" s="65">
        <v>2020</v>
      </c>
      <c r="H37" s="66">
        <v>0</v>
      </c>
      <c r="I37" s="66">
        <v>0</v>
      </c>
      <c r="J37" s="66">
        <v>0</v>
      </c>
      <c r="K37" s="73" t="s">
        <v>91</v>
      </c>
      <c r="L37" s="73" t="s">
        <v>33</v>
      </c>
      <c r="M37" s="71">
        <v>1780</v>
      </c>
      <c r="N37" s="162">
        <v>904</v>
      </c>
      <c r="O37" s="187">
        <f t="shared" si="3"/>
        <v>50.786516853932582</v>
      </c>
      <c r="P37" s="161" t="s">
        <v>420</v>
      </c>
      <c r="Q37" s="161" t="s">
        <v>421</v>
      </c>
    </row>
    <row r="38" spans="1:17" ht="108.75" customHeight="1" x14ac:dyDescent="0.25">
      <c r="A38" s="65" t="s">
        <v>55</v>
      </c>
      <c r="B38" s="65">
        <v>2</v>
      </c>
      <c r="C38" s="65" t="s">
        <v>226</v>
      </c>
      <c r="D38" s="65" t="s">
        <v>230</v>
      </c>
      <c r="E38" s="65" t="s">
        <v>228</v>
      </c>
      <c r="F38" s="65" t="s">
        <v>192</v>
      </c>
      <c r="G38" s="65">
        <v>2020</v>
      </c>
      <c r="H38" s="66">
        <v>0</v>
      </c>
      <c r="I38" s="66">
        <v>0</v>
      </c>
      <c r="J38" s="66">
        <v>0</v>
      </c>
      <c r="K38" s="73" t="s">
        <v>236</v>
      </c>
      <c r="L38" s="73" t="s">
        <v>237</v>
      </c>
      <c r="M38" s="71">
        <v>9</v>
      </c>
      <c r="N38" s="162">
        <v>9</v>
      </c>
      <c r="O38" s="162">
        <f t="shared" si="3"/>
        <v>100</v>
      </c>
      <c r="P38" s="55" t="s">
        <v>419</v>
      </c>
      <c r="Q38" s="55"/>
    </row>
    <row r="39" spans="1:17" ht="74.25" customHeight="1" x14ac:dyDescent="0.25">
      <c r="A39" s="65" t="s">
        <v>55</v>
      </c>
      <c r="B39" s="65">
        <v>2</v>
      </c>
      <c r="C39" s="65" t="s">
        <v>233</v>
      </c>
      <c r="D39" s="65" t="s">
        <v>231</v>
      </c>
      <c r="E39" s="65" t="s">
        <v>232</v>
      </c>
      <c r="F39" s="65" t="s">
        <v>192</v>
      </c>
      <c r="G39" s="65">
        <v>2020</v>
      </c>
      <c r="H39" s="66">
        <v>23691</v>
      </c>
      <c r="I39" s="66">
        <v>23078.68</v>
      </c>
      <c r="J39" s="66">
        <f t="shared" si="2"/>
        <v>97.415389810476555</v>
      </c>
      <c r="K39" s="73" t="s">
        <v>238</v>
      </c>
      <c r="L39" s="73" t="s">
        <v>33</v>
      </c>
      <c r="M39" s="71">
        <v>10</v>
      </c>
      <c r="N39" s="162">
        <v>231</v>
      </c>
      <c r="O39" s="162">
        <f t="shared" si="3"/>
        <v>2310</v>
      </c>
      <c r="P39" s="161" t="s">
        <v>419</v>
      </c>
      <c r="Q39" s="55"/>
    </row>
    <row r="40" spans="1:17" ht="190.5" customHeight="1" x14ac:dyDescent="0.25">
      <c r="A40" s="65" t="s">
        <v>55</v>
      </c>
      <c r="B40" s="65">
        <v>2</v>
      </c>
      <c r="C40" s="65"/>
      <c r="D40" s="65" t="s">
        <v>239</v>
      </c>
      <c r="E40" s="65" t="s">
        <v>234</v>
      </c>
      <c r="F40" s="65" t="s">
        <v>210</v>
      </c>
      <c r="G40" s="65">
        <v>2020</v>
      </c>
      <c r="H40" s="55"/>
      <c r="I40" s="55"/>
      <c r="J40" s="59"/>
      <c r="K40" s="70"/>
      <c r="L40" s="70"/>
      <c r="M40" s="55"/>
      <c r="N40" s="162"/>
      <c r="O40" s="162"/>
      <c r="P40" s="55"/>
      <c r="Q40" s="55"/>
    </row>
    <row r="41" spans="1:17" ht="117.75" customHeight="1" x14ac:dyDescent="0.25">
      <c r="A41" s="65" t="s">
        <v>55</v>
      </c>
      <c r="B41" s="65">
        <v>2</v>
      </c>
      <c r="C41" s="65" t="s">
        <v>240</v>
      </c>
      <c r="D41" s="65" t="s">
        <v>241</v>
      </c>
      <c r="E41" s="65" t="s">
        <v>242</v>
      </c>
      <c r="F41" s="65" t="s">
        <v>192</v>
      </c>
      <c r="G41" s="65">
        <v>2020</v>
      </c>
      <c r="H41" s="66">
        <v>0</v>
      </c>
      <c r="I41" s="66">
        <v>0</v>
      </c>
      <c r="J41" s="66">
        <v>0</v>
      </c>
      <c r="K41" s="73" t="s">
        <v>244</v>
      </c>
      <c r="L41" s="73" t="s">
        <v>33</v>
      </c>
      <c r="M41" s="71">
        <v>156</v>
      </c>
      <c r="N41" s="69">
        <v>156</v>
      </c>
      <c r="O41" s="69">
        <f t="shared" si="3"/>
        <v>100</v>
      </c>
      <c r="P41" s="55" t="s">
        <v>419</v>
      </c>
      <c r="Q41" s="55"/>
    </row>
    <row r="42" spans="1:17" ht="225" x14ac:dyDescent="0.25">
      <c r="A42" s="65" t="s">
        <v>55</v>
      </c>
      <c r="B42" s="65">
        <v>2</v>
      </c>
      <c r="C42" s="65" t="s">
        <v>240</v>
      </c>
      <c r="D42" s="65" t="s">
        <v>243</v>
      </c>
      <c r="E42" s="65" t="s">
        <v>242</v>
      </c>
      <c r="F42" s="65" t="s">
        <v>192</v>
      </c>
      <c r="G42" s="65">
        <v>2020</v>
      </c>
      <c r="H42" s="66">
        <v>0</v>
      </c>
      <c r="I42" s="66">
        <v>0</v>
      </c>
      <c r="J42" s="66">
        <v>0</v>
      </c>
      <c r="K42" s="73" t="s">
        <v>245</v>
      </c>
      <c r="L42" s="73" t="s">
        <v>167</v>
      </c>
      <c r="M42" s="69">
        <v>38000</v>
      </c>
      <c r="N42" s="69">
        <v>6337.54</v>
      </c>
      <c r="O42" s="69">
        <f t="shared" si="3"/>
        <v>16.677736842105261</v>
      </c>
      <c r="P42" s="55" t="s">
        <v>420</v>
      </c>
      <c r="Q42" s="55" t="s">
        <v>421</v>
      </c>
    </row>
    <row r="43" spans="1:17" ht="87.75" customHeight="1" x14ac:dyDescent="0.25">
      <c r="A43" s="65" t="s">
        <v>55</v>
      </c>
      <c r="B43" s="65">
        <v>2</v>
      </c>
      <c r="C43" s="65"/>
      <c r="D43" s="65" t="s">
        <v>246</v>
      </c>
      <c r="E43" s="65" t="s">
        <v>242</v>
      </c>
      <c r="F43" s="65" t="s">
        <v>210</v>
      </c>
      <c r="G43" s="65">
        <v>2020</v>
      </c>
      <c r="H43" s="66"/>
      <c r="I43" s="55"/>
      <c r="J43" s="59"/>
      <c r="K43" s="76"/>
      <c r="L43" s="76"/>
      <c r="M43" s="69"/>
      <c r="N43" s="162"/>
      <c r="O43" s="162"/>
      <c r="P43" s="55"/>
      <c r="Q43" s="55"/>
    </row>
    <row r="44" spans="1:17" ht="141.75" x14ac:dyDescent="0.25">
      <c r="A44" s="65" t="s">
        <v>55</v>
      </c>
      <c r="B44" s="65">
        <v>2</v>
      </c>
      <c r="C44" s="65" t="s">
        <v>249</v>
      </c>
      <c r="D44" s="65" t="s">
        <v>247</v>
      </c>
      <c r="E44" s="65" t="s">
        <v>248</v>
      </c>
      <c r="F44" s="65" t="s">
        <v>190</v>
      </c>
      <c r="G44" s="65">
        <v>2020</v>
      </c>
      <c r="H44" s="66">
        <v>0</v>
      </c>
      <c r="I44" s="72">
        <v>500</v>
      </c>
      <c r="J44" s="66">
        <v>0</v>
      </c>
      <c r="K44" s="73" t="s">
        <v>250</v>
      </c>
      <c r="L44" s="73" t="s">
        <v>32</v>
      </c>
      <c r="M44" s="77">
        <v>15</v>
      </c>
      <c r="N44" s="162">
        <v>31.5</v>
      </c>
      <c r="O44" s="162">
        <f t="shared" si="3"/>
        <v>210</v>
      </c>
      <c r="P44" s="55" t="s">
        <v>419</v>
      </c>
      <c r="Q44" s="55"/>
    </row>
    <row r="45" spans="1:17" ht="24" customHeight="1" x14ac:dyDescent="0.25">
      <c r="A45" s="369" t="s">
        <v>302</v>
      </c>
      <c r="B45" s="370"/>
      <c r="C45" s="370"/>
      <c r="D45" s="370"/>
      <c r="E45" s="370"/>
      <c r="F45" s="370"/>
      <c r="G45" s="371"/>
      <c r="H45" s="66">
        <f>H44+H42+H41+H39+H38+H37+H36+H34+H33+H32</f>
        <v>112999.7</v>
      </c>
      <c r="I45" s="66">
        <f>I44+I39+I36+I32</f>
        <v>115994.47200000001</v>
      </c>
      <c r="J45" s="66">
        <f t="shared" si="2"/>
        <v>102.65024774402056</v>
      </c>
      <c r="K45" s="75"/>
      <c r="L45" s="75"/>
      <c r="M45" s="77"/>
      <c r="N45" s="158"/>
      <c r="O45" s="57"/>
      <c r="P45" s="57"/>
      <c r="Q45" s="57"/>
    </row>
    <row r="46" spans="1:17" ht="24" customHeight="1" x14ac:dyDescent="0.25">
      <c r="A46" s="369" t="s">
        <v>21</v>
      </c>
      <c r="B46" s="370"/>
      <c r="C46" s="370"/>
      <c r="D46" s="370"/>
      <c r="E46" s="370"/>
      <c r="F46" s="370"/>
      <c r="G46" s="371"/>
      <c r="H46" s="66"/>
      <c r="I46" s="57"/>
      <c r="J46" s="66"/>
      <c r="K46" s="75"/>
      <c r="L46" s="75"/>
      <c r="M46" s="77"/>
      <c r="N46" s="158"/>
      <c r="O46" s="57"/>
      <c r="P46" s="57"/>
      <c r="Q46" s="57"/>
    </row>
    <row r="47" spans="1:17" ht="24" customHeight="1" x14ac:dyDescent="0.25">
      <c r="A47" s="369" t="s">
        <v>127</v>
      </c>
      <c r="B47" s="370"/>
      <c r="C47" s="370"/>
      <c r="D47" s="370"/>
      <c r="E47" s="370"/>
      <c r="F47" s="370"/>
      <c r="G47" s="371"/>
      <c r="H47" s="66">
        <f>H45</f>
        <v>112999.7</v>
      </c>
      <c r="I47" s="66">
        <f>I45</f>
        <v>115994.47200000001</v>
      </c>
      <c r="J47" s="66">
        <f t="shared" si="2"/>
        <v>102.65024774402056</v>
      </c>
      <c r="K47" s="75"/>
      <c r="L47" s="75"/>
      <c r="M47" s="77"/>
      <c r="N47" s="158"/>
      <c r="O47" s="57"/>
      <c r="P47" s="57"/>
      <c r="Q47" s="57"/>
    </row>
    <row r="48" spans="1:17" ht="24" customHeight="1" x14ac:dyDescent="0.25">
      <c r="A48" s="369" t="s">
        <v>22</v>
      </c>
      <c r="B48" s="370"/>
      <c r="C48" s="370"/>
      <c r="D48" s="370"/>
      <c r="E48" s="370"/>
      <c r="F48" s="370"/>
      <c r="G48" s="371"/>
      <c r="H48" s="66"/>
      <c r="I48" s="57"/>
      <c r="J48" s="66"/>
      <c r="K48" s="75"/>
      <c r="L48" s="75"/>
      <c r="M48" s="77"/>
      <c r="N48" s="158"/>
      <c r="O48" s="57"/>
      <c r="P48" s="57"/>
      <c r="Q48" s="57"/>
    </row>
    <row r="49" spans="1:17" ht="24" customHeight="1" x14ac:dyDescent="0.25">
      <c r="A49" s="369" t="s">
        <v>128</v>
      </c>
      <c r="B49" s="370"/>
      <c r="C49" s="370"/>
      <c r="D49" s="370"/>
      <c r="E49" s="370"/>
      <c r="F49" s="370"/>
      <c r="G49" s="371"/>
      <c r="H49" s="66">
        <f>H47</f>
        <v>112999.7</v>
      </c>
      <c r="I49" s="66">
        <f>I39+I36+I32</f>
        <v>115494.47199999999</v>
      </c>
      <c r="J49" s="66">
        <f t="shared" si="2"/>
        <v>102.20776869319121</v>
      </c>
      <c r="K49" s="75"/>
      <c r="L49" s="75"/>
      <c r="M49" s="77"/>
      <c r="N49" s="158"/>
      <c r="O49" s="57"/>
      <c r="P49" s="57"/>
      <c r="Q49" s="57"/>
    </row>
    <row r="50" spans="1:17" ht="24" customHeight="1" x14ac:dyDescent="0.25">
      <c r="A50" s="369" t="s">
        <v>129</v>
      </c>
      <c r="B50" s="370"/>
      <c r="C50" s="370"/>
      <c r="D50" s="370"/>
      <c r="E50" s="370"/>
      <c r="F50" s="370"/>
      <c r="G50" s="371"/>
      <c r="H50" s="66">
        <v>0</v>
      </c>
      <c r="I50" s="57"/>
      <c r="J50" s="66">
        <v>0</v>
      </c>
      <c r="K50" s="75"/>
      <c r="L50" s="75"/>
      <c r="M50" s="77"/>
      <c r="N50" s="158"/>
      <c r="O50" s="57"/>
      <c r="P50" s="57"/>
      <c r="Q50" s="57"/>
    </row>
    <row r="51" spans="1:17" ht="24" customHeight="1" x14ac:dyDescent="0.25">
      <c r="A51" s="369" t="s">
        <v>130</v>
      </c>
      <c r="B51" s="370"/>
      <c r="C51" s="370"/>
      <c r="D51" s="370"/>
      <c r="E51" s="370"/>
      <c r="F51" s="370"/>
      <c r="G51" s="371"/>
      <c r="H51" s="66">
        <v>0</v>
      </c>
      <c r="I51" s="66">
        <v>500</v>
      </c>
      <c r="J51" s="66">
        <v>0</v>
      </c>
      <c r="K51" s="75"/>
      <c r="L51" s="75"/>
      <c r="M51" s="77"/>
      <c r="N51" s="158"/>
      <c r="O51" s="57"/>
      <c r="P51" s="57"/>
      <c r="Q51" s="57"/>
    </row>
    <row r="52" spans="1:17" ht="20.25" customHeight="1" x14ac:dyDescent="0.25">
      <c r="A52" s="369" t="s">
        <v>131</v>
      </c>
      <c r="B52" s="370"/>
      <c r="C52" s="370"/>
      <c r="D52" s="370"/>
      <c r="E52" s="370"/>
      <c r="F52" s="370"/>
      <c r="G52" s="371"/>
      <c r="H52" s="66">
        <v>0</v>
      </c>
      <c r="I52" s="57"/>
      <c r="J52" s="66">
        <v>0</v>
      </c>
      <c r="K52" s="75"/>
      <c r="L52" s="75"/>
      <c r="M52" s="77"/>
      <c r="N52" s="158"/>
      <c r="O52" s="57"/>
      <c r="P52" s="57"/>
      <c r="Q52" s="57"/>
    </row>
    <row r="53" spans="1:17" s="13" customFormat="1" ht="107.25" customHeight="1" x14ac:dyDescent="0.25">
      <c r="A53" s="171" t="s">
        <v>55</v>
      </c>
      <c r="B53" s="171" t="s">
        <v>67</v>
      </c>
      <c r="C53" s="171"/>
      <c r="D53" s="171" t="s">
        <v>251</v>
      </c>
      <c r="E53" s="171" t="s">
        <v>253</v>
      </c>
      <c r="F53" s="171" t="s">
        <v>190</v>
      </c>
      <c r="G53" s="171">
        <v>2020</v>
      </c>
      <c r="H53" s="172">
        <v>27138.1</v>
      </c>
      <c r="I53" s="172">
        <v>35255.64</v>
      </c>
      <c r="J53" s="172">
        <f>I53/H53*100</f>
        <v>129.91196878189703</v>
      </c>
      <c r="K53" s="82"/>
      <c r="L53" s="82"/>
      <c r="M53" s="173"/>
      <c r="N53" s="174"/>
      <c r="O53" s="175"/>
      <c r="P53" s="175"/>
      <c r="Q53" s="175"/>
    </row>
    <row r="54" spans="1:17" ht="107.25" customHeight="1" x14ac:dyDescent="0.25">
      <c r="A54" s="65" t="s">
        <v>55</v>
      </c>
      <c r="B54" s="65" t="s">
        <v>67</v>
      </c>
      <c r="C54" s="65" t="s">
        <v>57</v>
      </c>
      <c r="D54" s="65" t="s">
        <v>254</v>
      </c>
      <c r="E54" s="65"/>
      <c r="F54" s="65"/>
      <c r="G54" s="65">
        <v>2020</v>
      </c>
      <c r="H54" s="66"/>
      <c r="I54" s="55"/>
      <c r="J54" s="59"/>
      <c r="K54" s="76"/>
      <c r="L54" s="76"/>
      <c r="M54" s="80"/>
      <c r="N54" s="158"/>
      <c r="O54" s="55"/>
      <c r="P54" s="55"/>
      <c r="Q54" s="55"/>
    </row>
    <row r="55" spans="1:17" ht="75" x14ac:dyDescent="0.25">
      <c r="A55" s="65" t="s">
        <v>55</v>
      </c>
      <c r="B55" s="65" t="s">
        <v>67</v>
      </c>
      <c r="C55" s="65" t="s">
        <v>255</v>
      </c>
      <c r="D55" s="65" t="s">
        <v>256</v>
      </c>
      <c r="E55" s="65" t="s">
        <v>253</v>
      </c>
      <c r="F55" s="65" t="s">
        <v>190</v>
      </c>
      <c r="G55" s="65">
        <v>2020</v>
      </c>
      <c r="H55" s="66">
        <v>0</v>
      </c>
      <c r="I55" s="66">
        <v>0</v>
      </c>
      <c r="J55" s="66">
        <v>0</v>
      </c>
      <c r="K55" s="73" t="s">
        <v>262</v>
      </c>
      <c r="L55" s="79" t="s">
        <v>33</v>
      </c>
      <c r="M55" s="73">
        <v>200</v>
      </c>
      <c r="N55" s="162">
        <v>0</v>
      </c>
      <c r="O55" s="162">
        <f>N55/M55*100</f>
        <v>0</v>
      </c>
      <c r="P55" s="55" t="s">
        <v>420</v>
      </c>
      <c r="Q55" s="156" t="s">
        <v>414</v>
      </c>
    </row>
    <row r="56" spans="1:17" ht="161.25" customHeight="1" x14ac:dyDescent="0.25">
      <c r="A56" s="65" t="s">
        <v>55</v>
      </c>
      <c r="B56" s="65" t="s">
        <v>67</v>
      </c>
      <c r="C56" s="65" t="s">
        <v>255</v>
      </c>
      <c r="D56" s="65" t="s">
        <v>257</v>
      </c>
      <c r="E56" s="65" t="s">
        <v>253</v>
      </c>
      <c r="F56" s="65" t="s">
        <v>190</v>
      </c>
      <c r="G56" s="65">
        <v>2020</v>
      </c>
      <c r="H56" s="66">
        <v>0</v>
      </c>
      <c r="I56" s="66">
        <v>0</v>
      </c>
      <c r="J56" s="66">
        <v>0</v>
      </c>
      <c r="K56" s="73" t="s">
        <v>309</v>
      </c>
      <c r="L56" s="79" t="s">
        <v>33</v>
      </c>
      <c r="M56" s="73">
        <v>1</v>
      </c>
      <c r="N56" s="162">
        <v>8</v>
      </c>
      <c r="O56" s="162">
        <f t="shared" ref="O56:O60" si="4">N56/M56*100</f>
        <v>800</v>
      </c>
      <c r="P56" s="161" t="s">
        <v>419</v>
      </c>
      <c r="Q56" s="28"/>
    </row>
    <row r="57" spans="1:17" ht="107.25" customHeight="1" x14ac:dyDescent="0.25">
      <c r="A57" s="65" t="s">
        <v>55</v>
      </c>
      <c r="B57" s="65" t="s">
        <v>67</v>
      </c>
      <c r="C57" s="65" t="s">
        <v>255</v>
      </c>
      <c r="D57" s="65" t="s">
        <v>258</v>
      </c>
      <c r="E57" s="65" t="s">
        <v>253</v>
      </c>
      <c r="F57" s="65" t="s">
        <v>190</v>
      </c>
      <c r="G57" s="65">
        <v>2020</v>
      </c>
      <c r="H57" s="66">
        <v>0</v>
      </c>
      <c r="I57" s="66">
        <v>0</v>
      </c>
      <c r="J57" s="66">
        <v>0</v>
      </c>
      <c r="K57" s="73" t="s">
        <v>263</v>
      </c>
      <c r="L57" s="79" t="s">
        <v>33</v>
      </c>
      <c r="M57" s="73">
        <v>1</v>
      </c>
      <c r="N57" s="162">
        <v>1</v>
      </c>
      <c r="O57" s="162">
        <f t="shared" si="4"/>
        <v>100</v>
      </c>
      <c r="P57" s="161" t="s">
        <v>419</v>
      </c>
      <c r="Q57" s="55"/>
    </row>
    <row r="58" spans="1:17" ht="107.25" customHeight="1" x14ac:dyDescent="0.25">
      <c r="A58" s="65" t="s">
        <v>55</v>
      </c>
      <c r="B58" s="65" t="s">
        <v>67</v>
      </c>
      <c r="C58" s="65" t="s">
        <v>255</v>
      </c>
      <c r="D58" s="65" t="s">
        <v>259</v>
      </c>
      <c r="E58" s="65" t="s">
        <v>253</v>
      </c>
      <c r="F58" s="65" t="s">
        <v>190</v>
      </c>
      <c r="G58" s="65">
        <v>2020</v>
      </c>
      <c r="H58" s="66">
        <v>0</v>
      </c>
      <c r="I58" s="66">
        <v>0</v>
      </c>
      <c r="J58" s="66">
        <v>0</v>
      </c>
      <c r="K58" s="73" t="s">
        <v>264</v>
      </c>
      <c r="L58" s="79" t="s">
        <v>33</v>
      </c>
      <c r="M58" s="73">
        <v>5</v>
      </c>
      <c r="N58" s="162">
        <v>5</v>
      </c>
      <c r="O58" s="162">
        <f t="shared" si="4"/>
        <v>100</v>
      </c>
      <c r="P58" s="161" t="s">
        <v>419</v>
      </c>
      <c r="Q58" s="55"/>
    </row>
    <row r="59" spans="1:17" ht="107.25" customHeight="1" x14ac:dyDescent="0.25">
      <c r="A59" s="65" t="s">
        <v>55</v>
      </c>
      <c r="B59" s="65" t="s">
        <v>67</v>
      </c>
      <c r="C59" s="65" t="s">
        <v>255</v>
      </c>
      <c r="D59" s="65" t="s">
        <v>260</v>
      </c>
      <c r="E59" s="65" t="s">
        <v>261</v>
      </c>
      <c r="F59" s="65" t="s">
        <v>190</v>
      </c>
      <c r="G59" s="65">
        <v>2020</v>
      </c>
      <c r="H59" s="66">
        <v>27138.1</v>
      </c>
      <c r="I59" s="66">
        <f>I53</f>
        <v>35255.64</v>
      </c>
      <c r="J59" s="66">
        <f t="shared" si="2"/>
        <v>129.91196878189703</v>
      </c>
      <c r="K59" s="73" t="s">
        <v>265</v>
      </c>
      <c r="L59" s="79" t="s">
        <v>266</v>
      </c>
      <c r="M59" s="73" t="s">
        <v>268</v>
      </c>
      <c r="N59" s="162" t="s">
        <v>268</v>
      </c>
      <c r="O59" s="162">
        <v>100</v>
      </c>
      <c r="P59" s="161" t="s">
        <v>419</v>
      </c>
      <c r="Q59" s="55"/>
    </row>
    <row r="60" spans="1:17" ht="78.75" x14ac:dyDescent="0.25">
      <c r="A60" s="65" t="s">
        <v>55</v>
      </c>
      <c r="B60" s="65" t="s">
        <v>67</v>
      </c>
      <c r="C60" s="65" t="s">
        <v>255</v>
      </c>
      <c r="D60" s="65" t="s">
        <v>243</v>
      </c>
      <c r="E60" s="65" t="s">
        <v>261</v>
      </c>
      <c r="F60" s="65" t="s">
        <v>192</v>
      </c>
      <c r="G60" s="65">
        <v>2020</v>
      </c>
      <c r="H60" s="66">
        <v>0</v>
      </c>
      <c r="I60" s="66">
        <v>0</v>
      </c>
      <c r="J60" s="66">
        <v>0</v>
      </c>
      <c r="K60" s="73" t="s">
        <v>267</v>
      </c>
      <c r="L60" s="79" t="s">
        <v>167</v>
      </c>
      <c r="M60" s="81">
        <v>1000</v>
      </c>
      <c r="N60" s="81">
        <v>1137.45</v>
      </c>
      <c r="O60" s="81">
        <f t="shared" si="4"/>
        <v>113.745</v>
      </c>
      <c r="P60" s="193" t="s">
        <v>419</v>
      </c>
      <c r="Q60" s="156"/>
    </row>
    <row r="61" spans="1:17" ht="27" customHeight="1" x14ac:dyDescent="0.25">
      <c r="A61" s="376" t="s">
        <v>304</v>
      </c>
      <c r="B61" s="377"/>
      <c r="C61" s="377"/>
      <c r="D61" s="377"/>
      <c r="E61" s="377"/>
      <c r="F61" s="377"/>
      <c r="G61" s="378"/>
      <c r="H61" s="191">
        <f>H60+H59+H58+H57+H56+H55</f>
        <v>27138.1</v>
      </c>
      <c r="I61" s="191">
        <f>I60+I59+I58+I57+I56+I55</f>
        <v>35255.64</v>
      </c>
      <c r="J61" s="191">
        <f t="shared" si="2"/>
        <v>129.91196878189703</v>
      </c>
      <c r="K61" s="75"/>
      <c r="L61" s="73"/>
      <c r="M61" s="81"/>
      <c r="N61" s="158"/>
      <c r="O61" s="57"/>
      <c r="P61" s="57"/>
      <c r="Q61" s="156"/>
    </row>
    <row r="62" spans="1:17" ht="27" customHeight="1" x14ac:dyDescent="0.25">
      <c r="A62" s="369" t="s">
        <v>21</v>
      </c>
      <c r="B62" s="370"/>
      <c r="C62" s="370"/>
      <c r="D62" s="370"/>
      <c r="E62" s="370"/>
      <c r="F62" s="370"/>
      <c r="G62" s="371"/>
      <c r="H62" s="66"/>
      <c r="I62" s="57"/>
      <c r="J62" s="66"/>
      <c r="K62" s="75"/>
      <c r="L62" s="73"/>
      <c r="M62" s="81"/>
      <c r="N62" s="158"/>
      <c r="O62" s="57"/>
      <c r="P62" s="57"/>
      <c r="Q62" s="57"/>
    </row>
    <row r="63" spans="1:17" ht="27" customHeight="1" x14ac:dyDescent="0.25">
      <c r="A63" s="369" t="s">
        <v>127</v>
      </c>
      <c r="B63" s="370"/>
      <c r="C63" s="370"/>
      <c r="D63" s="370"/>
      <c r="E63" s="370"/>
      <c r="F63" s="370"/>
      <c r="G63" s="371"/>
      <c r="H63" s="66">
        <f>H61</f>
        <v>27138.1</v>
      </c>
      <c r="I63" s="66">
        <f>I61</f>
        <v>35255.64</v>
      </c>
      <c r="J63" s="66">
        <f t="shared" si="2"/>
        <v>129.91196878189703</v>
      </c>
      <c r="K63" s="75"/>
      <c r="L63" s="73"/>
      <c r="M63" s="81"/>
      <c r="N63" s="158"/>
      <c r="O63" s="57"/>
      <c r="P63" s="57"/>
      <c r="Q63" s="57"/>
    </row>
    <row r="64" spans="1:17" ht="27" customHeight="1" x14ac:dyDescent="0.25">
      <c r="A64" s="369" t="s">
        <v>22</v>
      </c>
      <c r="B64" s="370"/>
      <c r="C64" s="370"/>
      <c r="D64" s="370"/>
      <c r="E64" s="370"/>
      <c r="F64" s="370"/>
      <c r="G64" s="371"/>
      <c r="H64" s="66"/>
      <c r="I64" s="57"/>
      <c r="J64" s="66"/>
      <c r="K64" s="75"/>
      <c r="L64" s="73"/>
      <c r="M64" s="81"/>
      <c r="N64" s="158"/>
      <c r="O64" s="57"/>
      <c r="P64" s="57"/>
      <c r="Q64" s="57"/>
    </row>
    <row r="65" spans="1:17" ht="27" customHeight="1" x14ac:dyDescent="0.25">
      <c r="A65" s="369" t="s">
        <v>128</v>
      </c>
      <c r="B65" s="370"/>
      <c r="C65" s="370"/>
      <c r="D65" s="370"/>
      <c r="E65" s="370"/>
      <c r="F65" s="370"/>
      <c r="G65" s="371"/>
      <c r="H65" s="66">
        <f>H63</f>
        <v>27138.1</v>
      </c>
      <c r="I65" s="66">
        <f>I63</f>
        <v>35255.64</v>
      </c>
      <c r="J65" s="66">
        <f t="shared" si="2"/>
        <v>129.91196878189703</v>
      </c>
      <c r="K65" s="75"/>
      <c r="L65" s="73"/>
      <c r="M65" s="81"/>
      <c r="N65" s="158"/>
      <c r="O65" s="57"/>
      <c r="P65" s="57"/>
      <c r="Q65" s="57"/>
    </row>
    <row r="66" spans="1:17" ht="27" customHeight="1" x14ac:dyDescent="0.25">
      <c r="A66" s="369" t="s">
        <v>129</v>
      </c>
      <c r="B66" s="370"/>
      <c r="C66" s="370"/>
      <c r="D66" s="370"/>
      <c r="E66" s="370"/>
      <c r="F66" s="370"/>
      <c r="G66" s="371"/>
      <c r="H66" s="66">
        <v>0</v>
      </c>
      <c r="I66" s="66">
        <v>0</v>
      </c>
      <c r="J66" s="66">
        <v>0</v>
      </c>
      <c r="K66" s="75"/>
      <c r="L66" s="73"/>
      <c r="M66" s="81"/>
      <c r="N66" s="158"/>
      <c r="O66" s="57"/>
      <c r="P66" s="57"/>
      <c r="Q66" s="57"/>
    </row>
    <row r="67" spans="1:17" ht="24" customHeight="1" x14ac:dyDescent="0.25">
      <c r="A67" s="369" t="s">
        <v>130</v>
      </c>
      <c r="B67" s="370"/>
      <c r="C67" s="370"/>
      <c r="D67" s="370"/>
      <c r="E67" s="370"/>
      <c r="F67" s="370"/>
      <c r="G67" s="371"/>
      <c r="H67" s="66">
        <v>0</v>
      </c>
      <c r="I67" s="66">
        <v>0</v>
      </c>
      <c r="J67" s="66">
        <v>0</v>
      </c>
      <c r="K67" s="75"/>
      <c r="L67" s="73"/>
      <c r="M67" s="81"/>
      <c r="N67" s="158"/>
      <c r="O67" s="57"/>
      <c r="P67" s="57"/>
      <c r="Q67" s="57"/>
    </row>
    <row r="68" spans="1:17" ht="28.5" customHeight="1" x14ac:dyDescent="0.25">
      <c r="A68" s="369" t="s">
        <v>131</v>
      </c>
      <c r="B68" s="370"/>
      <c r="C68" s="370"/>
      <c r="D68" s="370"/>
      <c r="E68" s="370"/>
      <c r="F68" s="370"/>
      <c r="G68" s="371"/>
      <c r="H68" s="66">
        <v>0</v>
      </c>
      <c r="I68" s="66">
        <v>0</v>
      </c>
      <c r="J68" s="66">
        <v>0</v>
      </c>
      <c r="K68" s="75"/>
      <c r="L68" s="73"/>
      <c r="M68" s="81"/>
      <c r="N68" s="158"/>
      <c r="O68" s="57"/>
      <c r="P68" s="57"/>
      <c r="Q68" s="57"/>
    </row>
    <row r="69" spans="1:17" ht="78.75" x14ac:dyDescent="0.25">
      <c r="A69" s="65" t="s">
        <v>55</v>
      </c>
      <c r="B69" s="65" t="s">
        <v>71</v>
      </c>
      <c r="C69" s="65"/>
      <c r="D69" s="227" t="s">
        <v>164</v>
      </c>
      <c r="E69" s="227" t="s">
        <v>242</v>
      </c>
      <c r="F69" s="227" t="s">
        <v>210</v>
      </c>
      <c r="G69" s="227">
        <v>2020</v>
      </c>
      <c r="H69" s="228">
        <f>H71+H72+H73+H74</f>
        <v>2259.3000000000002</v>
      </c>
      <c r="I69" s="228">
        <f>I71+I72+I73+I74</f>
        <v>1105.1289999999999</v>
      </c>
      <c r="J69" s="228">
        <f>I69/H69*100</f>
        <v>48.914663833930852</v>
      </c>
      <c r="K69" s="75"/>
      <c r="L69" s="75"/>
      <c r="M69" s="68"/>
      <c r="N69" s="158"/>
      <c r="O69" s="55"/>
      <c r="P69" s="55"/>
      <c r="Q69" s="55"/>
    </row>
    <row r="70" spans="1:17" ht="94.5" x14ac:dyDescent="0.25">
      <c r="A70" s="65" t="s">
        <v>55</v>
      </c>
      <c r="B70" s="65" t="s">
        <v>71</v>
      </c>
      <c r="C70" s="65"/>
      <c r="D70" s="65" t="s">
        <v>269</v>
      </c>
      <c r="E70" s="65" t="s">
        <v>242</v>
      </c>
      <c r="F70" s="65" t="s">
        <v>270</v>
      </c>
      <c r="G70" s="65">
        <v>2020</v>
      </c>
      <c r="H70" s="66"/>
      <c r="I70" s="55"/>
      <c r="J70" s="59"/>
      <c r="K70" s="76"/>
      <c r="L70" s="76"/>
      <c r="M70" s="80"/>
      <c r="N70" s="158"/>
      <c r="O70" s="55"/>
      <c r="P70" s="55"/>
      <c r="Q70" s="55"/>
    </row>
    <row r="71" spans="1:17" ht="139.5" customHeight="1" x14ac:dyDescent="0.25">
      <c r="A71" s="65" t="s">
        <v>55</v>
      </c>
      <c r="B71" s="65" t="s">
        <v>71</v>
      </c>
      <c r="C71" s="65"/>
      <c r="D71" s="65" t="s">
        <v>271</v>
      </c>
      <c r="E71" s="65" t="s">
        <v>272</v>
      </c>
      <c r="F71" s="65" t="s">
        <v>190</v>
      </c>
      <c r="G71" s="65">
        <v>2020</v>
      </c>
      <c r="H71" s="66">
        <v>699.3</v>
      </c>
      <c r="I71" s="66">
        <v>226.33099999999999</v>
      </c>
      <c r="J71" s="66">
        <f t="shared" si="2"/>
        <v>32.365365365365371</v>
      </c>
      <c r="K71" s="73" t="s">
        <v>278</v>
      </c>
      <c r="L71" s="79" t="s">
        <v>279</v>
      </c>
      <c r="M71" s="81">
        <v>850000</v>
      </c>
      <c r="N71" s="81">
        <v>801166</v>
      </c>
      <c r="O71" s="81">
        <f>((M71-N71)/M71)*100+100</f>
        <v>105.74517647058823</v>
      </c>
      <c r="P71" s="55" t="s">
        <v>419</v>
      </c>
      <c r="Q71" s="55"/>
    </row>
    <row r="72" spans="1:17" ht="159.75" customHeight="1" x14ac:dyDescent="0.25">
      <c r="A72" s="65" t="s">
        <v>55</v>
      </c>
      <c r="B72" s="65" t="s">
        <v>71</v>
      </c>
      <c r="C72" s="65"/>
      <c r="D72" s="65" t="s">
        <v>273</v>
      </c>
      <c r="E72" s="65" t="s">
        <v>272</v>
      </c>
      <c r="F72" s="65" t="s">
        <v>190</v>
      </c>
      <c r="G72" s="65">
        <v>2020</v>
      </c>
      <c r="H72" s="66">
        <v>1500</v>
      </c>
      <c r="I72" s="66">
        <v>873.39099999999996</v>
      </c>
      <c r="J72" s="66">
        <f t="shared" si="2"/>
        <v>58.226066666666668</v>
      </c>
      <c r="K72" s="73" t="s">
        <v>280</v>
      </c>
      <c r="L72" s="79" t="s">
        <v>281</v>
      </c>
      <c r="M72" s="81">
        <v>5700</v>
      </c>
      <c r="N72" s="81">
        <v>5292</v>
      </c>
      <c r="O72" s="81">
        <f t="shared" ref="O72:O75" si="5">((M72-N72)/M72)*100+100</f>
        <v>107.15789473684211</v>
      </c>
      <c r="P72" s="161" t="s">
        <v>419</v>
      </c>
      <c r="Q72" s="55"/>
    </row>
    <row r="73" spans="1:17" ht="78.75" x14ac:dyDescent="0.25">
      <c r="A73" s="65" t="s">
        <v>55</v>
      </c>
      <c r="B73" s="65" t="s">
        <v>71</v>
      </c>
      <c r="C73" s="65"/>
      <c r="D73" s="65" t="s">
        <v>274</v>
      </c>
      <c r="E73" s="65" t="s">
        <v>272</v>
      </c>
      <c r="F73" s="65" t="s">
        <v>190</v>
      </c>
      <c r="G73" s="65">
        <v>2020</v>
      </c>
      <c r="H73" s="66">
        <v>40</v>
      </c>
      <c r="I73" s="66">
        <v>5.407</v>
      </c>
      <c r="J73" s="66">
        <f t="shared" si="2"/>
        <v>13.517499999999998</v>
      </c>
      <c r="K73" s="73" t="s">
        <v>282</v>
      </c>
      <c r="L73" s="79" t="s">
        <v>283</v>
      </c>
      <c r="M73" s="81">
        <v>10310</v>
      </c>
      <c r="N73" s="81">
        <v>7504</v>
      </c>
      <c r="O73" s="81">
        <f t="shared" si="5"/>
        <v>127.21629485935985</v>
      </c>
      <c r="P73" s="161" t="s">
        <v>419</v>
      </c>
      <c r="Q73" s="55"/>
    </row>
    <row r="74" spans="1:17" ht="60" x14ac:dyDescent="0.25">
      <c r="A74" s="65" t="s">
        <v>55</v>
      </c>
      <c r="B74" s="65" t="s">
        <v>71</v>
      </c>
      <c r="C74" s="65"/>
      <c r="D74" s="65" t="s">
        <v>275</v>
      </c>
      <c r="E74" s="65" t="s">
        <v>272</v>
      </c>
      <c r="F74" s="65" t="s">
        <v>190</v>
      </c>
      <c r="G74" s="65">
        <v>2020</v>
      </c>
      <c r="H74" s="66">
        <v>20</v>
      </c>
      <c r="I74" s="66">
        <v>0</v>
      </c>
      <c r="J74" s="66">
        <f t="shared" si="2"/>
        <v>0</v>
      </c>
      <c r="K74" s="73" t="s">
        <v>284</v>
      </c>
      <c r="L74" s="79" t="s">
        <v>283</v>
      </c>
      <c r="M74" s="73">
        <v>950</v>
      </c>
      <c r="N74" s="81">
        <v>1170</v>
      </c>
      <c r="O74" s="81">
        <f t="shared" si="5"/>
        <v>76.84210526315789</v>
      </c>
      <c r="P74" s="55" t="s">
        <v>420</v>
      </c>
      <c r="Q74" s="190" t="s">
        <v>422</v>
      </c>
    </row>
    <row r="75" spans="1:17" ht="31.5" x14ac:dyDescent="0.25">
      <c r="A75" s="65" t="s">
        <v>55</v>
      </c>
      <c r="B75" s="65" t="s">
        <v>71</v>
      </c>
      <c r="C75" s="65"/>
      <c r="D75" s="65" t="s">
        <v>276</v>
      </c>
      <c r="E75" s="65" t="s">
        <v>277</v>
      </c>
      <c r="F75" s="65" t="s">
        <v>190</v>
      </c>
      <c r="G75" s="65">
        <v>2020</v>
      </c>
      <c r="H75" s="56">
        <v>0</v>
      </c>
      <c r="I75" s="66">
        <v>0</v>
      </c>
      <c r="J75" s="66">
        <v>0</v>
      </c>
      <c r="K75" s="73" t="s">
        <v>285</v>
      </c>
      <c r="L75" s="79" t="s">
        <v>283</v>
      </c>
      <c r="M75" s="81">
        <v>40000</v>
      </c>
      <c r="N75" s="81">
        <v>31925</v>
      </c>
      <c r="O75" s="81">
        <f t="shared" si="5"/>
        <v>120.1875</v>
      </c>
      <c r="P75" s="55" t="s">
        <v>419</v>
      </c>
      <c r="Q75" s="55"/>
    </row>
    <row r="76" spans="1:17" ht="27.75" customHeight="1" x14ac:dyDescent="0.25">
      <c r="A76" s="369" t="s">
        <v>303</v>
      </c>
      <c r="B76" s="370"/>
      <c r="C76" s="370"/>
      <c r="D76" s="370"/>
      <c r="E76" s="370"/>
      <c r="F76" s="370"/>
      <c r="G76" s="371"/>
      <c r="H76" s="66">
        <f>H75+H74+H73+H72+H71</f>
        <v>2259.3000000000002</v>
      </c>
      <c r="I76" s="66">
        <f>I75+I74+I73+I72+I71</f>
        <v>1105.1289999999999</v>
      </c>
      <c r="J76" s="66">
        <f t="shared" si="2"/>
        <v>48.914663833930852</v>
      </c>
      <c r="K76" s="75"/>
      <c r="L76" s="86"/>
      <c r="M76" s="87"/>
      <c r="N76" s="81"/>
      <c r="O76" s="81"/>
      <c r="P76" s="57"/>
      <c r="Q76" s="57"/>
    </row>
    <row r="77" spans="1:17" ht="26.25" customHeight="1" x14ac:dyDescent="0.25">
      <c r="A77" s="369" t="s">
        <v>21</v>
      </c>
      <c r="B77" s="370"/>
      <c r="C77" s="370"/>
      <c r="D77" s="370"/>
      <c r="E77" s="370"/>
      <c r="F77" s="370"/>
      <c r="G77" s="371"/>
      <c r="H77" s="58"/>
      <c r="I77" s="57"/>
      <c r="J77" s="59"/>
      <c r="K77" s="75"/>
      <c r="L77" s="86"/>
      <c r="M77" s="87"/>
      <c r="N77" s="81"/>
      <c r="O77" s="81"/>
      <c r="P77" s="57"/>
      <c r="Q77" s="57"/>
    </row>
    <row r="78" spans="1:17" ht="25.5" customHeight="1" x14ac:dyDescent="0.25">
      <c r="A78" s="369" t="s">
        <v>127</v>
      </c>
      <c r="B78" s="370"/>
      <c r="C78" s="370"/>
      <c r="D78" s="370"/>
      <c r="E78" s="370"/>
      <c r="F78" s="370"/>
      <c r="G78" s="371"/>
      <c r="H78" s="66">
        <v>0</v>
      </c>
      <c r="I78" s="66">
        <v>0</v>
      </c>
      <c r="J78" s="66">
        <v>0</v>
      </c>
      <c r="K78" s="75"/>
      <c r="L78" s="86"/>
      <c r="M78" s="87"/>
      <c r="N78" s="81"/>
      <c r="O78" s="81"/>
      <c r="P78" s="57"/>
      <c r="Q78" s="57"/>
    </row>
    <row r="79" spans="1:17" ht="24" customHeight="1" x14ac:dyDescent="0.25">
      <c r="A79" s="369" t="s">
        <v>22</v>
      </c>
      <c r="B79" s="370"/>
      <c r="C79" s="370"/>
      <c r="D79" s="370"/>
      <c r="E79" s="370"/>
      <c r="F79" s="370"/>
      <c r="G79" s="371"/>
      <c r="H79" s="66"/>
      <c r="I79" s="66"/>
      <c r="J79" s="66"/>
      <c r="K79" s="75"/>
      <c r="L79" s="86"/>
      <c r="M79" s="87"/>
      <c r="N79" s="81"/>
      <c r="O79" s="81"/>
      <c r="P79" s="57"/>
      <c r="Q79" s="57"/>
    </row>
    <row r="80" spans="1:17" ht="21" customHeight="1" x14ac:dyDescent="0.25">
      <c r="A80" s="369" t="s">
        <v>128</v>
      </c>
      <c r="B80" s="370"/>
      <c r="C80" s="370"/>
      <c r="D80" s="370"/>
      <c r="E80" s="370"/>
      <c r="F80" s="370"/>
      <c r="G80" s="371"/>
      <c r="H80" s="66">
        <v>0</v>
      </c>
      <c r="I80" s="66">
        <v>0</v>
      </c>
      <c r="J80" s="66">
        <v>0</v>
      </c>
      <c r="K80" s="75"/>
      <c r="L80" s="86"/>
      <c r="M80" s="87"/>
      <c r="N80" s="81"/>
      <c r="O80" s="81"/>
      <c r="P80" s="57"/>
      <c r="Q80" s="57"/>
    </row>
    <row r="81" spans="1:17" ht="23.25" customHeight="1" x14ac:dyDescent="0.25">
      <c r="A81" s="369" t="s">
        <v>129</v>
      </c>
      <c r="B81" s="370"/>
      <c r="C81" s="370"/>
      <c r="D81" s="370"/>
      <c r="E81" s="370"/>
      <c r="F81" s="370"/>
      <c r="G81" s="371"/>
      <c r="H81" s="66">
        <v>0</v>
      </c>
      <c r="I81" s="66">
        <v>0</v>
      </c>
      <c r="J81" s="66">
        <v>0</v>
      </c>
      <c r="K81" s="75"/>
      <c r="L81" s="86"/>
      <c r="M81" s="87"/>
      <c r="N81" s="81"/>
      <c r="O81" s="81"/>
      <c r="P81" s="57"/>
      <c r="Q81" s="57"/>
    </row>
    <row r="82" spans="1:17" ht="20.25" customHeight="1" x14ac:dyDescent="0.25">
      <c r="A82" s="369" t="s">
        <v>130</v>
      </c>
      <c r="B82" s="370"/>
      <c r="C82" s="370"/>
      <c r="D82" s="370"/>
      <c r="E82" s="370"/>
      <c r="F82" s="370"/>
      <c r="G82" s="371"/>
      <c r="H82" s="66">
        <v>0</v>
      </c>
      <c r="I82" s="66">
        <v>0</v>
      </c>
      <c r="J82" s="66">
        <v>0</v>
      </c>
      <c r="K82" s="75"/>
      <c r="L82" s="86"/>
      <c r="M82" s="87"/>
      <c r="N82" s="81"/>
      <c r="O82" s="81"/>
      <c r="P82" s="57"/>
      <c r="Q82" s="57"/>
    </row>
    <row r="83" spans="1:17" s="99" customFormat="1" ht="20.25" customHeight="1" x14ac:dyDescent="0.25">
      <c r="A83" s="369" t="s">
        <v>131</v>
      </c>
      <c r="B83" s="370"/>
      <c r="C83" s="370"/>
      <c r="D83" s="370"/>
      <c r="E83" s="370"/>
      <c r="F83" s="370"/>
      <c r="G83" s="371"/>
      <c r="H83" s="66"/>
      <c r="I83" s="66"/>
      <c r="J83" s="66"/>
      <c r="K83" s="237"/>
      <c r="L83" s="86"/>
      <c r="M83" s="236"/>
      <c r="N83" s="81"/>
      <c r="O83" s="81"/>
      <c r="P83" s="235"/>
      <c r="Q83" s="235"/>
    </row>
    <row r="84" spans="1:17" ht="21" customHeight="1" x14ac:dyDescent="0.25">
      <c r="A84" s="369" t="s">
        <v>23</v>
      </c>
      <c r="B84" s="370"/>
      <c r="C84" s="370"/>
      <c r="D84" s="370"/>
      <c r="E84" s="370"/>
      <c r="F84" s="370"/>
      <c r="G84" s="371"/>
      <c r="H84" s="66">
        <v>2259.3000000000002</v>
      </c>
      <c r="I84" s="66">
        <v>1105.1289999999999</v>
      </c>
      <c r="J84" s="66">
        <v>0</v>
      </c>
      <c r="K84" s="75"/>
      <c r="L84" s="86"/>
      <c r="M84" s="87"/>
      <c r="N84" s="81"/>
      <c r="O84" s="81"/>
      <c r="P84" s="57"/>
      <c r="Q84" s="57"/>
    </row>
    <row r="85" spans="1:17" ht="90.75" customHeight="1" x14ac:dyDescent="0.25">
      <c r="A85" s="65" t="s">
        <v>55</v>
      </c>
      <c r="B85" s="65" t="s">
        <v>58</v>
      </c>
      <c r="C85" s="65"/>
      <c r="D85" s="171" t="s">
        <v>177</v>
      </c>
      <c r="E85" s="171" t="s">
        <v>252</v>
      </c>
      <c r="F85" s="171" t="s">
        <v>190</v>
      </c>
      <c r="G85" s="171">
        <v>2020</v>
      </c>
      <c r="H85" s="241">
        <f>H87+H89</f>
        <v>24572.799999999999</v>
      </c>
      <c r="I85" s="229">
        <v>31288.99</v>
      </c>
      <c r="J85" s="229">
        <f>I85/H85*100</f>
        <v>127.33180589920563</v>
      </c>
      <c r="K85" s="62"/>
      <c r="L85" s="62"/>
      <c r="M85" s="62"/>
      <c r="N85" s="81"/>
      <c r="O85" s="81"/>
      <c r="P85" s="55"/>
      <c r="Q85" s="55"/>
    </row>
    <row r="86" spans="1:17" ht="61.5" customHeight="1" x14ac:dyDescent="0.25">
      <c r="A86" s="65" t="s">
        <v>55</v>
      </c>
      <c r="B86" s="65" t="s">
        <v>58</v>
      </c>
      <c r="C86" s="65"/>
      <c r="D86" s="65" t="s">
        <v>286</v>
      </c>
      <c r="E86" s="65" t="s">
        <v>252</v>
      </c>
      <c r="F86" s="65" t="s">
        <v>190</v>
      </c>
      <c r="G86" s="65">
        <v>2020</v>
      </c>
      <c r="H86" s="81"/>
      <c r="I86" s="81"/>
      <c r="J86" s="81"/>
      <c r="K86" s="70"/>
      <c r="L86" s="70"/>
      <c r="M86" s="84"/>
      <c r="N86" s="81"/>
      <c r="O86" s="81"/>
      <c r="P86" s="55"/>
      <c r="Q86" s="55"/>
    </row>
    <row r="87" spans="1:17" ht="156" customHeight="1" x14ac:dyDescent="0.25">
      <c r="A87" s="65" t="s">
        <v>55</v>
      </c>
      <c r="B87" s="65" t="s">
        <v>58</v>
      </c>
      <c r="C87" s="65" t="s">
        <v>287</v>
      </c>
      <c r="D87" s="65" t="s">
        <v>288</v>
      </c>
      <c r="E87" s="65" t="s">
        <v>252</v>
      </c>
      <c r="F87" s="65" t="s">
        <v>190</v>
      </c>
      <c r="G87" s="65">
        <v>2020</v>
      </c>
      <c r="H87" s="81">
        <v>15872.8</v>
      </c>
      <c r="I87" s="81">
        <v>17693.84</v>
      </c>
      <c r="J87" s="81">
        <f t="shared" ref="J87:J111" si="6">I87/H87*100</f>
        <v>111.4727080288292</v>
      </c>
      <c r="K87" s="73" t="s">
        <v>293</v>
      </c>
      <c r="L87" s="79" t="s">
        <v>32</v>
      </c>
      <c r="M87" s="73">
        <v>100</v>
      </c>
      <c r="N87" s="81">
        <v>67.599999999999994</v>
      </c>
      <c r="O87" s="81">
        <f>N87/M87*100</f>
        <v>67.599999999999994</v>
      </c>
      <c r="P87" s="55" t="s">
        <v>420</v>
      </c>
      <c r="Q87" s="55"/>
    </row>
    <row r="88" spans="1:17" ht="126" customHeight="1" x14ac:dyDescent="0.25">
      <c r="A88" s="65" t="s">
        <v>55</v>
      </c>
      <c r="B88" s="65" t="s">
        <v>58</v>
      </c>
      <c r="C88" s="65" t="s">
        <v>298</v>
      </c>
      <c r="D88" s="65" t="s">
        <v>289</v>
      </c>
      <c r="E88" s="65" t="s">
        <v>290</v>
      </c>
      <c r="F88" s="65" t="s">
        <v>190</v>
      </c>
      <c r="G88" s="65">
        <v>2020</v>
      </c>
      <c r="H88" s="81">
        <v>0</v>
      </c>
      <c r="I88" s="81">
        <v>0</v>
      </c>
      <c r="J88" s="81">
        <v>0</v>
      </c>
      <c r="K88" s="73" t="s">
        <v>294</v>
      </c>
      <c r="L88" s="79" t="s">
        <v>266</v>
      </c>
      <c r="M88" s="73" t="s">
        <v>297</v>
      </c>
      <c r="N88" s="81" t="s">
        <v>297</v>
      </c>
      <c r="O88" s="81">
        <v>100</v>
      </c>
      <c r="P88" s="81" t="s">
        <v>419</v>
      </c>
      <c r="Q88" s="55"/>
    </row>
    <row r="89" spans="1:17" s="99" customFormat="1" ht="113.25" customHeight="1" x14ac:dyDescent="0.25">
      <c r="A89" s="65"/>
      <c r="B89" s="359" t="s">
        <v>58</v>
      </c>
      <c r="C89" s="359" t="s">
        <v>298</v>
      </c>
      <c r="D89" s="359" t="s">
        <v>291</v>
      </c>
      <c r="E89" s="359" t="s">
        <v>290</v>
      </c>
      <c r="F89" s="359" t="s">
        <v>190</v>
      </c>
      <c r="G89" s="359">
        <v>2020</v>
      </c>
      <c r="H89" s="81">
        <v>8700</v>
      </c>
      <c r="I89" s="81">
        <v>12640.15</v>
      </c>
      <c r="J89" s="81">
        <f t="shared" ref="J89" si="7">I89/H89*100</f>
        <v>145.2890804597701</v>
      </c>
      <c r="K89" s="357" t="s">
        <v>295</v>
      </c>
      <c r="L89" s="357" t="s">
        <v>33</v>
      </c>
      <c r="M89" s="357">
        <v>26</v>
      </c>
      <c r="N89" s="363">
        <v>20</v>
      </c>
      <c r="O89" s="363">
        <f>N89/M89*100</f>
        <v>76.923076923076934</v>
      </c>
      <c r="P89" s="363" t="s">
        <v>420</v>
      </c>
      <c r="Q89" s="361" t="s">
        <v>421</v>
      </c>
    </row>
    <row r="90" spans="1:17" ht="96" customHeight="1" x14ac:dyDescent="0.25">
      <c r="A90" s="65" t="s">
        <v>55</v>
      </c>
      <c r="B90" s="360"/>
      <c r="C90" s="360"/>
      <c r="D90" s="360"/>
      <c r="E90" s="360"/>
      <c r="F90" s="360"/>
      <c r="G90" s="360"/>
      <c r="H90" s="81">
        <v>0</v>
      </c>
      <c r="I90" s="81">
        <v>955</v>
      </c>
      <c r="J90" s="81">
        <v>0</v>
      </c>
      <c r="K90" s="358"/>
      <c r="L90" s="358"/>
      <c r="M90" s="358"/>
      <c r="N90" s="364"/>
      <c r="O90" s="364"/>
      <c r="P90" s="364"/>
      <c r="Q90" s="362"/>
    </row>
    <row r="91" spans="1:17" ht="126.75" customHeight="1" x14ac:dyDescent="0.25">
      <c r="A91" s="65" t="s">
        <v>55</v>
      </c>
      <c r="B91" s="65" t="s">
        <v>58</v>
      </c>
      <c r="C91" s="65" t="s">
        <v>298</v>
      </c>
      <c r="D91" s="65" t="s">
        <v>292</v>
      </c>
      <c r="E91" s="65" t="s">
        <v>290</v>
      </c>
      <c r="F91" s="65" t="s">
        <v>190</v>
      </c>
      <c r="G91" s="65">
        <v>2020</v>
      </c>
      <c r="H91" s="81">
        <v>0</v>
      </c>
      <c r="I91" s="81">
        <v>0</v>
      </c>
      <c r="J91" s="81">
        <v>0</v>
      </c>
      <c r="K91" s="73" t="s">
        <v>296</v>
      </c>
      <c r="L91" s="79" t="s">
        <v>32</v>
      </c>
      <c r="M91" s="73">
        <v>25</v>
      </c>
      <c r="N91" s="81">
        <v>26</v>
      </c>
      <c r="O91" s="81">
        <f t="shared" ref="O91:O93" si="8">N91/M91*100</f>
        <v>104</v>
      </c>
      <c r="P91" s="81" t="s">
        <v>419</v>
      </c>
      <c r="Q91" s="55"/>
    </row>
    <row r="92" spans="1:17" ht="92.25" customHeight="1" x14ac:dyDescent="0.25">
      <c r="A92" s="65" t="s">
        <v>55</v>
      </c>
      <c r="B92" s="65" t="s">
        <v>58</v>
      </c>
      <c r="C92" s="65"/>
      <c r="D92" s="65" t="s">
        <v>299</v>
      </c>
      <c r="E92" s="65"/>
      <c r="F92" s="65"/>
      <c r="G92" s="65">
        <v>2020</v>
      </c>
      <c r="H92" s="81"/>
      <c r="I92" s="81"/>
      <c r="J92" s="81"/>
      <c r="K92" s="74"/>
      <c r="L92" s="74"/>
      <c r="M92" s="85"/>
      <c r="N92" s="81"/>
      <c r="O92" s="81"/>
      <c r="P92" s="81"/>
      <c r="Q92" s="55"/>
    </row>
    <row r="93" spans="1:17" ht="125.25" customHeight="1" x14ac:dyDescent="0.25">
      <c r="A93" s="65" t="s">
        <v>55</v>
      </c>
      <c r="B93" s="65" t="s">
        <v>58</v>
      </c>
      <c r="C93" s="65"/>
      <c r="D93" s="65" t="s">
        <v>300</v>
      </c>
      <c r="E93" s="65" t="s">
        <v>290</v>
      </c>
      <c r="F93" s="65" t="s">
        <v>190</v>
      </c>
      <c r="G93" s="65">
        <v>2020</v>
      </c>
      <c r="H93" s="81">
        <v>0</v>
      </c>
      <c r="I93" s="81">
        <v>0</v>
      </c>
      <c r="J93" s="81">
        <v>0</v>
      </c>
      <c r="K93" s="73" t="s">
        <v>301</v>
      </c>
      <c r="L93" s="73" t="s">
        <v>33</v>
      </c>
      <c r="M93" s="71">
        <v>4</v>
      </c>
      <c r="N93" s="81">
        <v>37</v>
      </c>
      <c r="O93" s="81">
        <f t="shared" si="8"/>
        <v>925</v>
      </c>
      <c r="P93" s="81" t="s">
        <v>419</v>
      </c>
      <c r="Q93" s="55"/>
    </row>
    <row r="94" spans="1:17" ht="22.5" customHeight="1" x14ac:dyDescent="0.25">
      <c r="A94" s="379" t="s">
        <v>305</v>
      </c>
      <c r="B94" s="379"/>
      <c r="C94" s="379"/>
      <c r="D94" s="379"/>
      <c r="E94" s="379"/>
      <c r="F94" s="379"/>
      <c r="G94" s="379"/>
      <c r="H94" s="242">
        <f>H93+H92+H91+H90+H88+H87+H89</f>
        <v>24572.799999999999</v>
      </c>
      <c r="I94" s="66">
        <f>I87+I89+I90</f>
        <v>31288.989999999998</v>
      </c>
      <c r="J94" s="81">
        <f t="shared" si="6"/>
        <v>127.33180589920563</v>
      </c>
      <c r="K94" s="62"/>
      <c r="L94" s="62"/>
      <c r="M94" s="55"/>
      <c r="N94" s="157"/>
      <c r="O94" s="55"/>
      <c r="P94" s="55"/>
      <c r="Q94" s="55"/>
    </row>
    <row r="95" spans="1:17" ht="26.25" customHeight="1" x14ac:dyDescent="0.25">
      <c r="A95" s="379" t="s">
        <v>21</v>
      </c>
      <c r="B95" s="379"/>
      <c r="C95" s="379"/>
      <c r="D95" s="379"/>
      <c r="E95" s="379"/>
      <c r="F95" s="379"/>
      <c r="G95" s="379"/>
      <c r="H95" s="242"/>
      <c r="I95" s="63"/>
      <c r="J95" s="81"/>
      <c r="K95" s="62"/>
      <c r="L95" s="62"/>
      <c r="M95" s="55"/>
      <c r="N95" s="157"/>
      <c r="O95" s="55"/>
      <c r="P95" s="55"/>
      <c r="Q95" s="55"/>
    </row>
    <row r="96" spans="1:17" ht="22.5" customHeight="1" x14ac:dyDescent="0.25">
      <c r="A96" s="379" t="s">
        <v>127</v>
      </c>
      <c r="B96" s="379"/>
      <c r="C96" s="379"/>
      <c r="D96" s="379"/>
      <c r="E96" s="379"/>
      <c r="F96" s="379"/>
      <c r="G96" s="379"/>
      <c r="H96" s="242">
        <f>H94</f>
        <v>24572.799999999999</v>
      </c>
      <c r="I96" s="66">
        <f>I94</f>
        <v>31288.989999999998</v>
      </c>
      <c r="J96" s="81">
        <f t="shared" si="6"/>
        <v>127.33180589920563</v>
      </c>
      <c r="K96" s="62"/>
      <c r="L96" s="62"/>
      <c r="M96" s="55"/>
      <c r="N96" s="157"/>
      <c r="O96" s="55"/>
      <c r="P96" s="55"/>
      <c r="Q96" s="55"/>
    </row>
    <row r="97" spans="1:17" ht="21" customHeight="1" x14ac:dyDescent="0.25">
      <c r="A97" s="379" t="s">
        <v>22</v>
      </c>
      <c r="B97" s="379"/>
      <c r="C97" s="379"/>
      <c r="D97" s="379"/>
      <c r="E97" s="379"/>
      <c r="F97" s="379"/>
      <c r="G97" s="379"/>
      <c r="H97" s="242"/>
      <c r="I97" s="63"/>
      <c r="J97" s="81"/>
      <c r="K97" s="62"/>
      <c r="L97" s="62"/>
      <c r="M97" s="55"/>
      <c r="N97" s="157"/>
      <c r="O97" s="55"/>
      <c r="P97" s="55"/>
      <c r="Q97" s="55"/>
    </row>
    <row r="98" spans="1:17" ht="19.5" customHeight="1" x14ac:dyDescent="0.25">
      <c r="A98" s="379" t="s">
        <v>128</v>
      </c>
      <c r="B98" s="379"/>
      <c r="C98" s="379"/>
      <c r="D98" s="379"/>
      <c r="E98" s="379"/>
      <c r="F98" s="379"/>
      <c r="G98" s="379"/>
      <c r="H98" s="242">
        <f>H96</f>
        <v>24572.799999999999</v>
      </c>
      <c r="I98" s="66">
        <v>31188.99</v>
      </c>
      <c r="J98" s="81">
        <f t="shared" si="6"/>
        <v>126.92485186873293</v>
      </c>
      <c r="K98" s="62"/>
      <c r="L98" s="62"/>
      <c r="M98" s="55"/>
      <c r="N98" s="157"/>
      <c r="O98" s="55"/>
      <c r="P98" s="55"/>
      <c r="Q98" s="55"/>
    </row>
    <row r="99" spans="1:17" ht="15.75" x14ac:dyDescent="0.25">
      <c r="A99" s="379" t="s">
        <v>129</v>
      </c>
      <c r="B99" s="379"/>
      <c r="C99" s="379"/>
      <c r="D99" s="379"/>
      <c r="E99" s="379"/>
      <c r="F99" s="379"/>
      <c r="G99" s="379"/>
      <c r="H99" s="242"/>
      <c r="I99" s="63"/>
      <c r="J99" s="81"/>
      <c r="K99" s="45"/>
      <c r="L99" s="45"/>
      <c r="M99" s="45"/>
      <c r="N99" s="157"/>
      <c r="O99" s="45"/>
      <c r="P99" s="45"/>
      <c r="Q99" s="45"/>
    </row>
    <row r="100" spans="1:17" ht="15.75" x14ac:dyDescent="0.25">
      <c r="A100" s="379" t="s">
        <v>130</v>
      </c>
      <c r="B100" s="379"/>
      <c r="C100" s="379"/>
      <c r="D100" s="379"/>
      <c r="E100" s="379"/>
      <c r="F100" s="379"/>
      <c r="G100" s="379"/>
      <c r="H100" s="242">
        <v>0</v>
      </c>
      <c r="I100" s="66">
        <v>100</v>
      </c>
      <c r="J100" s="81">
        <v>0</v>
      </c>
      <c r="K100" s="57"/>
      <c r="L100" s="57"/>
      <c r="M100" s="57"/>
      <c r="N100" s="157"/>
      <c r="O100" s="57"/>
      <c r="P100" s="57"/>
      <c r="Q100" s="57"/>
    </row>
    <row r="101" spans="1:17" ht="15.75" x14ac:dyDescent="0.25">
      <c r="A101" s="379" t="s">
        <v>131</v>
      </c>
      <c r="B101" s="379"/>
      <c r="C101" s="379"/>
      <c r="D101" s="379"/>
      <c r="E101" s="379"/>
      <c r="F101" s="379"/>
      <c r="G101" s="379"/>
      <c r="H101" s="66"/>
      <c r="I101" s="63"/>
      <c r="J101" s="81">
        <v>0</v>
      </c>
      <c r="K101" s="57"/>
      <c r="L101" s="57"/>
      <c r="M101" s="57"/>
      <c r="N101" s="157"/>
      <c r="O101" s="57"/>
      <c r="P101" s="57"/>
      <c r="Q101" s="57"/>
    </row>
    <row r="102" spans="1:17" ht="15.75" customHeight="1" x14ac:dyDescent="0.25">
      <c r="A102" s="368" t="s">
        <v>132</v>
      </c>
      <c r="B102" s="368"/>
      <c r="C102" s="368"/>
      <c r="D102" s="368"/>
      <c r="E102" s="368"/>
      <c r="F102" s="368"/>
      <c r="G102" s="368"/>
      <c r="H102" s="266">
        <f>H94+H76+H61+H45+H21</f>
        <v>263261.90000000002</v>
      </c>
      <c r="I102" s="228">
        <f>I94+I76+I61+I45+I21</f>
        <v>282032.83100000001</v>
      </c>
      <c r="J102" s="81">
        <f t="shared" si="6"/>
        <v>107.13013580772606</v>
      </c>
      <c r="K102" s="45"/>
      <c r="L102" s="45"/>
      <c r="M102" s="45"/>
      <c r="N102" s="157"/>
      <c r="O102" s="45"/>
      <c r="P102" s="45"/>
      <c r="Q102" s="45"/>
    </row>
    <row r="103" spans="1:17" ht="15.75" x14ac:dyDescent="0.25">
      <c r="A103" s="368" t="s">
        <v>21</v>
      </c>
      <c r="B103" s="368"/>
      <c r="C103" s="368"/>
      <c r="D103" s="368"/>
      <c r="E103" s="368"/>
      <c r="F103" s="368"/>
      <c r="G103" s="368"/>
      <c r="H103" s="267"/>
      <c r="I103" s="63"/>
      <c r="J103" s="81"/>
      <c r="K103" s="45"/>
      <c r="L103" s="45"/>
      <c r="M103" s="45"/>
      <c r="N103" s="157"/>
      <c r="O103" s="45"/>
      <c r="P103" s="45"/>
      <c r="Q103" s="45"/>
    </row>
    <row r="104" spans="1:17" ht="15.75" customHeight="1" x14ac:dyDescent="0.25">
      <c r="A104" s="368" t="s">
        <v>127</v>
      </c>
      <c r="B104" s="368"/>
      <c r="C104" s="368"/>
      <c r="D104" s="368"/>
      <c r="E104" s="368"/>
      <c r="F104" s="368"/>
      <c r="G104" s="368"/>
      <c r="H104" s="266">
        <f>H96+H78+H63+H47+H23</f>
        <v>260902.59999999998</v>
      </c>
      <c r="I104" s="228">
        <f>I96+I78+I63+I47+I23</f>
        <v>280927.69700000004</v>
      </c>
      <c r="J104" s="81">
        <f t="shared" si="6"/>
        <v>107.67531523258107</v>
      </c>
      <c r="K104" s="45"/>
      <c r="L104" s="45"/>
      <c r="M104" s="45"/>
      <c r="N104" s="157"/>
      <c r="O104" s="45"/>
      <c r="P104" s="45"/>
      <c r="Q104" s="45"/>
    </row>
    <row r="105" spans="1:17" ht="15.75" customHeight="1" x14ac:dyDescent="0.25">
      <c r="A105" s="368" t="s">
        <v>22</v>
      </c>
      <c r="B105" s="368"/>
      <c r="C105" s="368"/>
      <c r="D105" s="368"/>
      <c r="E105" s="368"/>
      <c r="F105" s="368"/>
      <c r="G105" s="368"/>
      <c r="H105" s="267"/>
      <c r="I105" s="63"/>
      <c r="J105" s="81"/>
      <c r="K105" s="45"/>
      <c r="L105" s="45"/>
      <c r="M105" s="45"/>
      <c r="N105" s="157"/>
      <c r="O105" s="45"/>
      <c r="P105" s="45"/>
      <c r="Q105" s="45"/>
    </row>
    <row r="106" spans="1:17" ht="15.75" customHeight="1" x14ac:dyDescent="0.25">
      <c r="A106" s="368" t="s">
        <v>128</v>
      </c>
      <c r="B106" s="368"/>
      <c r="C106" s="368"/>
      <c r="D106" s="368"/>
      <c r="E106" s="368"/>
      <c r="F106" s="368"/>
      <c r="G106" s="368"/>
      <c r="H106" s="266">
        <f>H98+H80+H65+H49+H25</f>
        <v>260902.59999999998</v>
      </c>
      <c r="I106" s="228">
        <f>I98+I80+I65+I49+I25</f>
        <v>279013.41200000001</v>
      </c>
      <c r="J106" s="81">
        <f t="shared" si="6"/>
        <v>106.94159889552654</v>
      </c>
      <c r="K106" s="45"/>
      <c r="L106" s="45"/>
      <c r="M106" s="45"/>
      <c r="N106" s="157"/>
      <c r="O106" s="45"/>
      <c r="P106" s="45"/>
      <c r="Q106" s="45"/>
    </row>
    <row r="107" spans="1:17" ht="15.75" customHeight="1" x14ac:dyDescent="0.25">
      <c r="A107" s="368" t="s">
        <v>129</v>
      </c>
      <c r="B107" s="368"/>
      <c r="C107" s="368"/>
      <c r="D107" s="368"/>
      <c r="E107" s="368"/>
      <c r="F107" s="368"/>
      <c r="G107" s="368"/>
      <c r="H107" s="266">
        <v>0</v>
      </c>
      <c r="I107" s="63"/>
      <c r="J107" s="81">
        <v>0</v>
      </c>
      <c r="K107" s="45"/>
      <c r="L107" s="45"/>
      <c r="M107" s="45"/>
      <c r="N107" s="157"/>
      <c r="O107" s="45"/>
      <c r="P107" s="45"/>
      <c r="Q107" s="45"/>
    </row>
    <row r="108" spans="1:17" ht="15.75" customHeight="1" x14ac:dyDescent="0.25">
      <c r="A108" s="368" t="s">
        <v>130</v>
      </c>
      <c r="B108" s="368"/>
      <c r="C108" s="368"/>
      <c r="D108" s="368"/>
      <c r="E108" s="368"/>
      <c r="F108" s="368"/>
      <c r="G108" s="368"/>
      <c r="H108" s="449"/>
      <c r="I108" s="228">
        <f>I100+I82+I67+I51+I27</f>
        <v>1914.2850000000001</v>
      </c>
      <c r="J108" s="149">
        <v>0</v>
      </c>
      <c r="K108" s="45"/>
      <c r="L108" s="45"/>
      <c r="M108" s="45"/>
      <c r="N108" s="157"/>
      <c r="O108" s="45"/>
      <c r="P108" s="45"/>
      <c r="Q108" s="45"/>
    </row>
    <row r="109" spans="1:17" ht="15.75" customHeight="1" x14ac:dyDescent="0.25">
      <c r="A109" s="368" t="s">
        <v>131</v>
      </c>
      <c r="B109" s="368"/>
      <c r="C109" s="368"/>
      <c r="D109" s="368"/>
      <c r="E109" s="368"/>
      <c r="F109" s="368"/>
      <c r="G109" s="368"/>
      <c r="H109" s="266">
        <v>0</v>
      </c>
      <c r="I109" s="81">
        <v>0</v>
      </c>
      <c r="J109" s="81">
        <v>0</v>
      </c>
      <c r="K109" s="45"/>
      <c r="L109" s="45"/>
      <c r="M109" s="45"/>
      <c r="N109" s="157"/>
      <c r="O109" s="45"/>
      <c r="P109" s="45"/>
      <c r="Q109" s="45"/>
    </row>
    <row r="110" spans="1:17" s="99" customFormat="1" ht="15.75" x14ac:dyDescent="0.25">
      <c r="A110" s="450" t="s">
        <v>439</v>
      </c>
      <c r="B110" s="451"/>
      <c r="C110" s="451"/>
      <c r="D110" s="451"/>
      <c r="E110" s="451"/>
      <c r="F110" s="451"/>
      <c r="G110" s="452"/>
      <c r="H110" s="266">
        <v>100</v>
      </c>
      <c r="I110" s="242">
        <v>0</v>
      </c>
      <c r="J110" s="149"/>
      <c r="K110" s="264"/>
      <c r="L110" s="264"/>
      <c r="M110" s="264"/>
      <c r="N110" s="157"/>
      <c r="O110" s="264"/>
      <c r="P110" s="264"/>
      <c r="Q110" s="264"/>
    </row>
    <row r="111" spans="1:17" ht="15.75" customHeight="1" x14ac:dyDescent="0.25">
      <c r="A111" s="368" t="s">
        <v>23</v>
      </c>
      <c r="B111" s="368"/>
      <c r="C111" s="368"/>
      <c r="D111" s="368"/>
      <c r="E111" s="368"/>
      <c r="F111" s="368"/>
      <c r="G111" s="368"/>
      <c r="H111" s="266">
        <f>H76</f>
        <v>2259.3000000000002</v>
      </c>
      <c r="I111" s="228">
        <f>I76</f>
        <v>1105.1289999999999</v>
      </c>
      <c r="J111" s="81">
        <f t="shared" si="6"/>
        <v>48.914663833930852</v>
      </c>
      <c r="K111" s="45"/>
      <c r="L111" s="45"/>
      <c r="M111" s="45"/>
      <c r="N111" s="157"/>
      <c r="O111" s="45"/>
      <c r="P111" s="45"/>
      <c r="Q111" s="45"/>
    </row>
    <row r="113" spans="5:10" x14ac:dyDescent="0.25">
      <c r="E113" t="s">
        <v>82</v>
      </c>
    </row>
    <row r="114" spans="5:10" x14ac:dyDescent="0.25">
      <c r="E114" t="s">
        <v>83</v>
      </c>
      <c r="F114" t="s">
        <v>101</v>
      </c>
      <c r="I114" t="s">
        <v>86</v>
      </c>
      <c r="J114" t="s">
        <v>102</v>
      </c>
    </row>
    <row r="115" spans="5:10" x14ac:dyDescent="0.25">
      <c r="E115" t="s">
        <v>84</v>
      </c>
      <c r="I115" t="s">
        <v>85</v>
      </c>
    </row>
  </sheetData>
  <mergeCells count="101">
    <mergeCell ref="A96:G96"/>
    <mergeCell ref="A99:G99"/>
    <mergeCell ref="A100:G100"/>
    <mergeCell ref="A29:G29"/>
    <mergeCell ref="A110:G110"/>
    <mergeCell ref="A101:G101"/>
    <mergeCell ref="A78:G78"/>
    <mergeCell ref="A79:G79"/>
    <mergeCell ref="A80:G80"/>
    <mergeCell ref="A81:G81"/>
    <mergeCell ref="A82:G82"/>
    <mergeCell ref="A97:G97"/>
    <mergeCell ref="D89:D90"/>
    <mergeCell ref="C89:C90"/>
    <mergeCell ref="B89:B90"/>
    <mergeCell ref="A98:G98"/>
    <mergeCell ref="E89:E90"/>
    <mergeCell ref="A83:G83"/>
    <mergeCell ref="A84:G84"/>
    <mergeCell ref="A94:G94"/>
    <mergeCell ref="A95:G95"/>
    <mergeCell ref="A66:G66"/>
    <mergeCell ref="A67:G67"/>
    <mergeCell ref="A68:G68"/>
    <mergeCell ref="A1:N1"/>
    <mergeCell ref="J3:J4"/>
    <mergeCell ref="K3:O3"/>
    <mergeCell ref="A47:G47"/>
    <mergeCell ref="A48:G48"/>
    <mergeCell ref="A49:G49"/>
    <mergeCell ref="A50:G50"/>
    <mergeCell ref="A51:G51"/>
    <mergeCell ref="A52:G52"/>
    <mergeCell ref="P3:P4"/>
    <mergeCell ref="A21:G21"/>
    <mergeCell ref="L10:L11"/>
    <mergeCell ref="K10:K11"/>
    <mergeCell ref="G10:G11"/>
    <mergeCell ref="F10:F11"/>
    <mergeCell ref="E10:E11"/>
    <mergeCell ref="D10:D11"/>
    <mergeCell ref="O10:O11"/>
    <mergeCell ref="N10:N11"/>
    <mergeCell ref="M10:M11"/>
    <mergeCell ref="O19:O20"/>
    <mergeCell ref="N19:N20"/>
    <mergeCell ref="M19:M20"/>
    <mergeCell ref="L19:L20"/>
    <mergeCell ref="K19:K20"/>
    <mergeCell ref="G19:G20"/>
    <mergeCell ref="F19:F20"/>
    <mergeCell ref="E19:E20"/>
    <mergeCell ref="D19:D20"/>
    <mergeCell ref="C19:C20"/>
    <mergeCell ref="B19:B20"/>
    <mergeCell ref="C10:C11"/>
    <mergeCell ref="B10:B11"/>
    <mergeCell ref="Q3:Q4"/>
    <mergeCell ref="A3:C3"/>
    <mergeCell ref="D3:D4"/>
    <mergeCell ref="E3:E4"/>
    <mergeCell ref="F3:G3"/>
    <mergeCell ref="H3:I3"/>
    <mergeCell ref="A108:G108"/>
    <mergeCell ref="A109:G109"/>
    <mergeCell ref="A111:G111"/>
    <mergeCell ref="A102:G102"/>
    <mergeCell ref="A103:G103"/>
    <mergeCell ref="A104:G104"/>
    <mergeCell ref="A105:G105"/>
    <mergeCell ref="A106:G106"/>
    <mergeCell ref="A107:G107"/>
    <mergeCell ref="A26:G26"/>
    <mergeCell ref="A22:G22"/>
    <mergeCell ref="A23:G23"/>
    <mergeCell ref="A24:G24"/>
    <mergeCell ref="A25:G25"/>
    <mergeCell ref="A27:G27"/>
    <mergeCell ref="A28:G28"/>
    <mergeCell ref="A45:G45"/>
    <mergeCell ref="A46:G46"/>
    <mergeCell ref="L89:L90"/>
    <mergeCell ref="K89:K90"/>
    <mergeCell ref="G89:G90"/>
    <mergeCell ref="F89:F90"/>
    <mergeCell ref="P10:P11"/>
    <mergeCell ref="Q89:Q90"/>
    <mergeCell ref="P89:P90"/>
    <mergeCell ref="O89:O90"/>
    <mergeCell ref="N89:N90"/>
    <mergeCell ref="Q10:Q11"/>
    <mergeCell ref="Q19:Q20"/>
    <mergeCell ref="P19:P20"/>
    <mergeCell ref="M89:M90"/>
    <mergeCell ref="A76:G76"/>
    <mergeCell ref="A77:G77"/>
    <mergeCell ref="A61:G61"/>
    <mergeCell ref="A62:G62"/>
    <mergeCell ref="A63:G63"/>
    <mergeCell ref="A64:G64"/>
    <mergeCell ref="A65:G65"/>
  </mergeCells>
  <hyperlinks>
    <hyperlink ref="A1" r:id="rId1" display="consultantplus://offline/ref=81C534AC1618B38338B7138DDEB14344F59B417381706259B468524054C32ECBB30FCA5546109B5D4A4FB16DK7O"/>
    <hyperlink ref="I4" r:id="rId2" display="http://mobileonline.garant.ru/document/redirect/47923880/4003"/>
    <hyperlink ref="O4" r:id="rId3" display="http://mobileonline.garant.ru/document/redirect/47923880/4004"/>
  </hyperlinks>
  <pageMargins left="0.7" right="0.7" top="0.75" bottom="0.75" header="0.3" footer="0.3"/>
  <pageSetup paperSize="9" scale="48"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zoomScaleNormal="100" workbookViewId="0">
      <selection activeCell="H31" sqref="H31"/>
    </sheetView>
  </sheetViews>
  <sheetFormatPr defaultRowHeight="15" x14ac:dyDescent="0.25"/>
  <cols>
    <col min="1" max="1" width="5.28515625" customWidth="1"/>
    <col min="2" max="2" width="5.5703125" customWidth="1"/>
    <col min="4" max="4" width="37.42578125" customWidth="1"/>
    <col min="5" max="5" width="26" customWidth="1"/>
    <col min="6" max="6" width="11.85546875" customWidth="1"/>
    <col min="7" max="7" width="14.42578125" customWidth="1"/>
    <col min="8" max="8" width="13.5703125" customWidth="1"/>
    <col min="9" max="9" width="17.28515625" customWidth="1"/>
    <col min="10" max="10" width="13.7109375" customWidth="1"/>
    <col min="11" max="11" width="14.5703125" customWidth="1"/>
    <col min="12" max="12" width="16.85546875" customWidth="1"/>
    <col min="13" max="13" width="13.5703125" customWidth="1"/>
    <col min="14" max="14" width="4.140625" hidden="1" customWidth="1"/>
    <col min="15" max="15" width="9.140625" hidden="1" customWidth="1"/>
    <col min="16" max="16" width="0.28515625" hidden="1" customWidth="1"/>
  </cols>
  <sheetData>
    <row r="1" spans="1:19" ht="42" customHeight="1" x14ac:dyDescent="0.25">
      <c r="A1" s="391" t="s">
        <v>51</v>
      </c>
      <c r="B1" s="392"/>
      <c r="C1" s="392"/>
      <c r="D1" s="392"/>
      <c r="E1" s="392"/>
      <c r="F1" s="392"/>
      <c r="G1" s="392"/>
      <c r="H1" s="392"/>
      <c r="I1" s="392"/>
      <c r="J1" s="392"/>
      <c r="K1" s="392"/>
      <c r="L1" s="392"/>
      <c r="M1" s="392"/>
      <c r="N1" s="392"/>
      <c r="O1" s="392"/>
      <c r="P1" s="392"/>
    </row>
    <row r="2" spans="1:19" ht="15.75" x14ac:dyDescent="0.25">
      <c r="A2" s="3"/>
    </row>
    <row r="3" spans="1:19" ht="56.25" customHeight="1" x14ac:dyDescent="0.25">
      <c r="A3" s="389" t="s">
        <v>25</v>
      </c>
      <c r="B3" s="389"/>
      <c r="C3" s="389"/>
      <c r="D3" s="357" t="s">
        <v>377</v>
      </c>
      <c r="E3" s="357" t="s">
        <v>343</v>
      </c>
      <c r="F3" s="357" t="s">
        <v>30</v>
      </c>
      <c r="G3" s="393" t="s">
        <v>378</v>
      </c>
      <c r="H3" s="394"/>
      <c r="I3" s="395"/>
      <c r="J3" s="396" t="s">
        <v>402</v>
      </c>
      <c r="K3" s="405"/>
      <c r="L3" s="405"/>
      <c r="M3" s="405"/>
      <c r="N3" s="405"/>
      <c r="O3" s="405"/>
      <c r="P3" s="405"/>
      <c r="Q3" s="397"/>
      <c r="R3" s="396" t="s">
        <v>4</v>
      </c>
      <c r="S3" s="397"/>
    </row>
    <row r="4" spans="1:19" x14ac:dyDescent="0.25">
      <c r="A4" s="357" t="s">
        <v>10</v>
      </c>
      <c r="B4" s="357" t="s">
        <v>11</v>
      </c>
      <c r="C4" s="357" t="s">
        <v>104</v>
      </c>
      <c r="D4" s="404"/>
      <c r="E4" s="404"/>
      <c r="F4" s="404"/>
      <c r="G4" s="357" t="s">
        <v>26</v>
      </c>
      <c r="H4" s="357" t="s">
        <v>27</v>
      </c>
      <c r="I4" s="357" t="s">
        <v>379</v>
      </c>
      <c r="J4" s="398" t="s">
        <v>403</v>
      </c>
      <c r="K4" s="401" t="s">
        <v>80</v>
      </c>
      <c r="L4" s="400" t="s">
        <v>74</v>
      </c>
      <c r="M4" s="286"/>
      <c r="N4" s="402" t="s">
        <v>76</v>
      </c>
      <c r="O4" s="398" t="s">
        <v>404</v>
      </c>
      <c r="P4" s="399" t="s">
        <v>405</v>
      </c>
      <c r="Q4" s="402" t="s">
        <v>76</v>
      </c>
      <c r="R4" s="398" t="s">
        <v>406</v>
      </c>
      <c r="S4" s="399" t="s">
        <v>78</v>
      </c>
    </row>
    <row r="5" spans="1:19" s="99" customFormat="1" ht="110.25" x14ac:dyDescent="0.25">
      <c r="A5" s="358"/>
      <c r="B5" s="358"/>
      <c r="C5" s="358"/>
      <c r="D5" s="358"/>
      <c r="E5" s="358"/>
      <c r="F5" s="358"/>
      <c r="G5" s="358"/>
      <c r="H5" s="358"/>
      <c r="I5" s="358"/>
      <c r="J5" s="311"/>
      <c r="K5" s="304"/>
      <c r="L5" s="163" t="s">
        <v>12</v>
      </c>
      <c r="M5" s="163" t="s">
        <v>75</v>
      </c>
      <c r="N5" s="403"/>
      <c r="O5" s="311"/>
      <c r="P5" s="298"/>
      <c r="Q5" s="403"/>
      <c r="R5" s="311"/>
      <c r="S5" s="298"/>
    </row>
    <row r="6" spans="1:19" s="28" customFormat="1" ht="15.75" x14ac:dyDescent="0.25">
      <c r="A6" s="162">
        <v>1</v>
      </c>
      <c r="B6" s="162">
        <v>2</v>
      </c>
      <c r="C6" s="162">
        <v>3</v>
      </c>
      <c r="D6" s="162">
        <v>4</v>
      </c>
      <c r="E6" s="162">
        <v>5</v>
      </c>
      <c r="F6" s="162">
        <v>6</v>
      </c>
      <c r="G6" s="162">
        <v>7</v>
      </c>
      <c r="H6" s="162">
        <v>8</v>
      </c>
      <c r="I6" s="162">
        <v>9</v>
      </c>
      <c r="J6" s="162">
        <v>10</v>
      </c>
      <c r="K6" s="162">
        <v>11</v>
      </c>
      <c r="L6" s="162">
        <v>12</v>
      </c>
      <c r="M6" s="162">
        <v>13</v>
      </c>
      <c r="N6" s="162">
        <v>14</v>
      </c>
      <c r="O6" s="162">
        <v>15</v>
      </c>
      <c r="P6" s="162">
        <v>16</v>
      </c>
      <c r="Q6" s="162">
        <v>17</v>
      </c>
      <c r="R6" s="162">
        <v>18</v>
      </c>
      <c r="S6" s="162">
        <v>19</v>
      </c>
    </row>
    <row r="7" spans="1:19" ht="15.75" customHeight="1" x14ac:dyDescent="0.25">
      <c r="A7" s="82">
        <v>7</v>
      </c>
      <c r="B7" s="82">
        <v>1</v>
      </c>
      <c r="C7" s="406" t="s">
        <v>344</v>
      </c>
      <c r="D7" s="407"/>
      <c r="E7" s="407"/>
      <c r="F7" s="407"/>
      <c r="G7" s="407"/>
      <c r="H7" s="407"/>
      <c r="I7" s="407"/>
      <c r="J7" s="407"/>
      <c r="K7" s="407"/>
      <c r="L7" s="407"/>
      <c r="M7" s="407"/>
      <c r="N7" s="407"/>
      <c r="O7" s="407"/>
      <c r="P7" s="407"/>
      <c r="Q7" s="407"/>
      <c r="R7" s="407"/>
      <c r="S7" s="408"/>
    </row>
    <row r="8" spans="1:19" ht="62.25" customHeight="1" x14ac:dyDescent="0.25">
      <c r="A8" s="389">
        <v>7</v>
      </c>
      <c r="B8" s="389">
        <v>1</v>
      </c>
      <c r="C8" s="389">
        <v>61610</v>
      </c>
      <c r="D8" s="73" t="s">
        <v>345</v>
      </c>
      <c r="E8" s="73" t="s">
        <v>88</v>
      </c>
      <c r="F8" s="73" t="s">
        <v>36</v>
      </c>
      <c r="G8" s="95">
        <v>800000</v>
      </c>
      <c r="H8" s="167">
        <v>655085</v>
      </c>
      <c r="I8" s="95">
        <f>H8-G8</f>
        <v>-144915</v>
      </c>
      <c r="J8" s="383">
        <v>96192</v>
      </c>
      <c r="K8" s="383">
        <v>98427.09</v>
      </c>
      <c r="L8" s="383">
        <v>98388.6</v>
      </c>
      <c r="M8" s="383">
        <v>0</v>
      </c>
      <c r="N8" s="183"/>
      <c r="O8" s="183"/>
      <c r="P8" s="183"/>
      <c r="Q8" s="383">
        <v>0</v>
      </c>
      <c r="R8" s="383">
        <f>L8/J8*100</f>
        <v>102.28355788423154</v>
      </c>
      <c r="S8" s="383">
        <f>L8/K8*100</f>
        <v>99.960894912162914</v>
      </c>
    </row>
    <row r="9" spans="1:19" ht="51.75" customHeight="1" x14ac:dyDescent="0.25">
      <c r="A9" s="389"/>
      <c r="B9" s="389"/>
      <c r="C9" s="389"/>
      <c r="D9" s="73" t="s">
        <v>346</v>
      </c>
      <c r="E9" s="389" t="s">
        <v>89</v>
      </c>
      <c r="F9" s="389" t="s">
        <v>36</v>
      </c>
      <c r="G9" s="390">
        <v>400000</v>
      </c>
      <c r="H9" s="412">
        <v>412321</v>
      </c>
      <c r="I9" s="413">
        <f t="shared" ref="I9" si="0">H9-G9</f>
        <v>12321</v>
      </c>
      <c r="J9" s="384"/>
      <c r="K9" s="384"/>
      <c r="L9" s="384"/>
      <c r="M9" s="384"/>
      <c r="N9" s="183"/>
      <c r="O9" s="183"/>
      <c r="P9" s="183"/>
      <c r="Q9" s="384"/>
      <c r="R9" s="384"/>
      <c r="S9" s="384"/>
    </row>
    <row r="10" spans="1:19" ht="93" customHeight="1" x14ac:dyDescent="0.25">
      <c r="A10" s="389"/>
      <c r="B10" s="389"/>
      <c r="C10" s="389"/>
      <c r="D10" s="73" t="s">
        <v>347</v>
      </c>
      <c r="E10" s="389"/>
      <c r="F10" s="389"/>
      <c r="G10" s="390"/>
      <c r="H10" s="412"/>
      <c r="I10" s="414"/>
      <c r="J10" s="384"/>
      <c r="K10" s="384"/>
      <c r="L10" s="384"/>
      <c r="M10" s="384"/>
      <c r="N10" s="183"/>
      <c r="O10" s="183"/>
      <c r="P10" s="183"/>
      <c r="Q10" s="384"/>
      <c r="R10" s="384"/>
      <c r="S10" s="384"/>
    </row>
    <row r="11" spans="1:19" ht="15.75" customHeight="1" x14ac:dyDescent="0.25">
      <c r="A11" s="389"/>
      <c r="B11" s="389"/>
      <c r="C11" s="389"/>
      <c r="D11" s="389" t="s">
        <v>348</v>
      </c>
      <c r="E11" s="389"/>
      <c r="F11" s="73" t="s">
        <v>349</v>
      </c>
      <c r="G11" s="81">
        <v>96192</v>
      </c>
      <c r="H11" s="149" t="s">
        <v>437</v>
      </c>
      <c r="I11" s="81" t="e">
        <f>H11-G11</f>
        <v>#VALUE!</v>
      </c>
      <c r="J11" s="385"/>
      <c r="K11" s="385"/>
      <c r="L11" s="385"/>
      <c r="M11" s="385"/>
      <c r="N11" s="183"/>
      <c r="O11" s="183"/>
      <c r="P11" s="183"/>
      <c r="Q11" s="385"/>
      <c r="R11" s="385"/>
      <c r="S11" s="385"/>
    </row>
    <row r="12" spans="1:19" ht="15.75" customHeight="1" x14ac:dyDescent="0.25">
      <c r="A12" s="78">
        <v>7</v>
      </c>
      <c r="B12" s="78">
        <v>2</v>
      </c>
      <c r="C12" s="409" t="s">
        <v>350</v>
      </c>
      <c r="D12" s="410"/>
      <c r="E12" s="410"/>
      <c r="F12" s="410"/>
      <c r="G12" s="410"/>
      <c r="H12" s="410"/>
      <c r="I12" s="410"/>
      <c r="J12" s="410"/>
      <c r="K12" s="410"/>
      <c r="L12" s="410"/>
      <c r="M12" s="410"/>
      <c r="N12" s="410"/>
      <c r="O12" s="410"/>
      <c r="P12" s="410"/>
      <c r="Q12" s="410"/>
      <c r="R12" s="410"/>
      <c r="S12" s="411"/>
    </row>
    <row r="13" spans="1:19" ht="47.25" x14ac:dyDescent="0.25">
      <c r="A13" s="73">
        <v>7</v>
      </c>
      <c r="B13" s="73">
        <v>2</v>
      </c>
      <c r="C13" s="73" t="s">
        <v>351</v>
      </c>
      <c r="D13" s="96" t="s">
        <v>352</v>
      </c>
      <c r="E13" s="73" t="s">
        <v>353</v>
      </c>
      <c r="F13" s="73" t="s">
        <v>36</v>
      </c>
      <c r="G13" s="73">
        <v>245</v>
      </c>
      <c r="H13" s="73">
        <v>243</v>
      </c>
      <c r="I13" s="73">
        <f>H13-G13</f>
        <v>-2</v>
      </c>
      <c r="J13" s="386">
        <v>112999.7</v>
      </c>
      <c r="K13" s="386">
        <v>115994.47</v>
      </c>
      <c r="L13" s="386">
        <v>115994.47</v>
      </c>
      <c r="M13" s="380">
        <v>0</v>
      </c>
      <c r="N13" s="182"/>
      <c r="O13" s="182"/>
      <c r="P13" s="182"/>
      <c r="Q13" s="380">
        <v>0</v>
      </c>
      <c r="R13" s="380">
        <f>L13/J13*100</f>
        <v>102.65024597410437</v>
      </c>
      <c r="S13" s="380">
        <f>L13/K13*100</f>
        <v>100</v>
      </c>
    </row>
    <row r="14" spans="1:19" ht="63" x14ac:dyDescent="0.25">
      <c r="A14" s="73">
        <v>7</v>
      </c>
      <c r="B14" s="73">
        <v>2</v>
      </c>
      <c r="C14" s="73" t="s">
        <v>354</v>
      </c>
      <c r="D14" s="73" t="s">
        <v>355</v>
      </c>
      <c r="E14" s="73" t="s">
        <v>90</v>
      </c>
      <c r="F14" s="73" t="s">
        <v>36</v>
      </c>
      <c r="G14" s="73">
        <v>41</v>
      </c>
      <c r="H14" s="73">
        <v>41</v>
      </c>
      <c r="I14" s="73">
        <f t="shared" ref="I14:I19" si="1">H14-G14</f>
        <v>0</v>
      </c>
      <c r="J14" s="387"/>
      <c r="K14" s="387"/>
      <c r="L14" s="387"/>
      <c r="M14" s="381"/>
      <c r="N14" s="182"/>
      <c r="O14" s="182"/>
      <c r="P14" s="182"/>
      <c r="Q14" s="381"/>
      <c r="R14" s="381"/>
      <c r="S14" s="381"/>
    </row>
    <row r="15" spans="1:19" ht="47.25" x14ac:dyDescent="0.25">
      <c r="A15" s="389">
        <v>7</v>
      </c>
      <c r="B15" s="389">
        <v>2</v>
      </c>
      <c r="C15" s="389">
        <v>61630</v>
      </c>
      <c r="D15" s="96" t="s">
        <v>356</v>
      </c>
      <c r="E15" s="73" t="s">
        <v>357</v>
      </c>
      <c r="F15" s="73" t="s">
        <v>36</v>
      </c>
      <c r="G15" s="73">
        <v>3</v>
      </c>
      <c r="H15" s="181">
        <v>3</v>
      </c>
      <c r="I15" s="73">
        <f t="shared" si="1"/>
        <v>0</v>
      </c>
      <c r="J15" s="387"/>
      <c r="K15" s="387"/>
      <c r="L15" s="387"/>
      <c r="M15" s="381"/>
      <c r="N15" s="182"/>
      <c r="O15" s="182"/>
      <c r="P15" s="182"/>
      <c r="Q15" s="381"/>
      <c r="R15" s="381"/>
      <c r="S15" s="381"/>
    </row>
    <row r="16" spans="1:19" ht="47.25" x14ac:dyDescent="0.25">
      <c r="A16" s="389"/>
      <c r="B16" s="389"/>
      <c r="C16" s="389"/>
      <c r="D16" s="73" t="s">
        <v>358</v>
      </c>
      <c r="E16" s="73" t="s">
        <v>91</v>
      </c>
      <c r="F16" s="73" t="s">
        <v>36</v>
      </c>
      <c r="G16" s="150">
        <v>46</v>
      </c>
      <c r="H16" s="150">
        <v>51</v>
      </c>
      <c r="I16" s="73">
        <f t="shared" si="1"/>
        <v>5</v>
      </c>
      <c r="J16" s="387"/>
      <c r="K16" s="387"/>
      <c r="L16" s="387"/>
      <c r="M16" s="381"/>
      <c r="N16" s="182"/>
      <c r="O16" s="182"/>
      <c r="P16" s="182"/>
      <c r="Q16" s="381"/>
      <c r="R16" s="381"/>
      <c r="S16" s="381"/>
    </row>
    <row r="17" spans="1:19" ht="31.5" x14ac:dyDescent="0.25">
      <c r="A17" s="389"/>
      <c r="B17" s="389"/>
      <c r="C17" s="389"/>
      <c r="D17" s="73" t="s">
        <v>359</v>
      </c>
      <c r="E17" s="73" t="s">
        <v>360</v>
      </c>
      <c r="F17" s="73" t="s">
        <v>36</v>
      </c>
      <c r="G17" s="150">
        <v>10</v>
      </c>
      <c r="H17" s="150">
        <v>10</v>
      </c>
      <c r="I17" s="73">
        <f t="shared" si="1"/>
        <v>0</v>
      </c>
      <c r="J17" s="387"/>
      <c r="K17" s="387"/>
      <c r="L17" s="387"/>
      <c r="M17" s="381"/>
      <c r="N17" s="182"/>
      <c r="O17" s="182"/>
      <c r="P17" s="182"/>
      <c r="Q17" s="381"/>
      <c r="R17" s="381"/>
      <c r="S17" s="381"/>
    </row>
    <row r="18" spans="1:19" ht="31.5" x14ac:dyDescent="0.25">
      <c r="A18" s="389"/>
      <c r="B18" s="389"/>
      <c r="C18" s="389"/>
      <c r="D18" s="73" t="s">
        <v>361</v>
      </c>
      <c r="E18" s="73" t="s">
        <v>362</v>
      </c>
      <c r="F18" s="73" t="s">
        <v>36</v>
      </c>
      <c r="G18" s="150">
        <v>70</v>
      </c>
      <c r="H18" s="150">
        <v>63</v>
      </c>
      <c r="I18" s="73">
        <f t="shared" si="1"/>
        <v>-7</v>
      </c>
      <c r="J18" s="387"/>
      <c r="K18" s="387"/>
      <c r="L18" s="387"/>
      <c r="M18" s="381"/>
      <c r="N18" s="182"/>
      <c r="O18" s="182"/>
      <c r="P18" s="182"/>
      <c r="Q18" s="381"/>
      <c r="R18" s="381"/>
      <c r="S18" s="381"/>
    </row>
    <row r="19" spans="1:19" ht="15.75" customHeight="1" x14ac:dyDescent="0.25">
      <c r="A19" s="389"/>
      <c r="B19" s="389"/>
      <c r="C19" s="389"/>
      <c r="D19" s="389" t="s">
        <v>363</v>
      </c>
      <c r="E19" s="389"/>
      <c r="F19" s="73" t="s">
        <v>349</v>
      </c>
      <c r="G19" s="81">
        <v>112999.7</v>
      </c>
      <c r="H19" s="149">
        <v>115494.47</v>
      </c>
      <c r="I19" s="81">
        <f t="shared" si="1"/>
        <v>2494.7700000000041</v>
      </c>
      <c r="J19" s="388"/>
      <c r="K19" s="388"/>
      <c r="L19" s="388"/>
      <c r="M19" s="382"/>
      <c r="N19" s="182"/>
      <c r="O19" s="182"/>
      <c r="P19" s="182"/>
      <c r="Q19" s="382"/>
      <c r="R19" s="382"/>
      <c r="S19" s="382"/>
    </row>
    <row r="20" spans="1:19" ht="15.75" customHeight="1" x14ac:dyDescent="0.25">
      <c r="A20" s="78">
        <v>7</v>
      </c>
      <c r="B20" s="78">
        <v>3</v>
      </c>
      <c r="C20" s="409" t="s">
        <v>364</v>
      </c>
      <c r="D20" s="410"/>
      <c r="E20" s="410"/>
      <c r="F20" s="410"/>
      <c r="G20" s="410"/>
      <c r="H20" s="410"/>
      <c r="I20" s="410"/>
      <c r="J20" s="410"/>
      <c r="K20" s="410"/>
      <c r="L20" s="410"/>
      <c r="M20" s="410"/>
      <c r="N20" s="410"/>
      <c r="O20" s="410"/>
      <c r="P20" s="410"/>
      <c r="Q20" s="410"/>
      <c r="R20" s="410"/>
      <c r="S20" s="411"/>
    </row>
    <row r="21" spans="1:19" ht="63" x14ac:dyDescent="0.25">
      <c r="A21" s="389">
        <v>7</v>
      </c>
      <c r="B21" s="389">
        <v>3</v>
      </c>
      <c r="C21" s="390">
        <v>160401</v>
      </c>
      <c r="D21" s="96" t="s">
        <v>365</v>
      </c>
      <c r="E21" s="73" t="s">
        <v>113</v>
      </c>
      <c r="F21" s="73" t="s">
        <v>110</v>
      </c>
      <c r="G21" s="97" t="s">
        <v>111</v>
      </c>
      <c r="H21" s="97" t="s">
        <v>111</v>
      </c>
      <c r="I21" s="97">
        <v>0</v>
      </c>
      <c r="J21" s="380">
        <v>27138.1</v>
      </c>
      <c r="K21" s="380">
        <v>35255.64</v>
      </c>
      <c r="L21" s="380">
        <v>35255.64</v>
      </c>
      <c r="M21" s="380">
        <v>0</v>
      </c>
      <c r="N21" s="380"/>
      <c r="O21" s="380"/>
      <c r="P21" s="380"/>
      <c r="Q21" s="380">
        <v>0</v>
      </c>
      <c r="R21" s="380">
        <f>L21/J21*100</f>
        <v>129.91196878189703</v>
      </c>
      <c r="S21" s="380">
        <f>L21/K21*100</f>
        <v>100</v>
      </c>
    </row>
    <row r="22" spans="1:19" ht="63" x14ac:dyDescent="0.25">
      <c r="A22" s="389"/>
      <c r="B22" s="389"/>
      <c r="C22" s="390"/>
      <c r="D22" s="73" t="s">
        <v>366</v>
      </c>
      <c r="E22" s="73" t="s">
        <v>114</v>
      </c>
      <c r="F22" s="73" t="s">
        <v>112</v>
      </c>
      <c r="G22" s="73">
        <v>5</v>
      </c>
      <c r="H22" s="73">
        <v>5</v>
      </c>
      <c r="I22" s="73">
        <f>H22-G22</f>
        <v>0</v>
      </c>
      <c r="J22" s="381"/>
      <c r="K22" s="381"/>
      <c r="L22" s="381"/>
      <c r="M22" s="381"/>
      <c r="N22" s="381"/>
      <c r="O22" s="381"/>
      <c r="P22" s="381"/>
      <c r="Q22" s="381"/>
      <c r="R22" s="381"/>
      <c r="S22" s="381"/>
    </row>
    <row r="23" spans="1:19" ht="46.5" customHeight="1" x14ac:dyDescent="0.25">
      <c r="A23" s="389"/>
      <c r="B23" s="389"/>
      <c r="C23" s="390"/>
      <c r="D23" s="389" t="s">
        <v>367</v>
      </c>
      <c r="E23" s="389"/>
      <c r="F23" s="73" t="s">
        <v>349</v>
      </c>
      <c r="G23" s="81">
        <v>27138.1</v>
      </c>
      <c r="H23" s="149">
        <v>35255.64</v>
      </c>
      <c r="I23" s="94">
        <f>H23-G23</f>
        <v>8117.5400000000009</v>
      </c>
      <c r="J23" s="382"/>
      <c r="K23" s="382"/>
      <c r="L23" s="382"/>
      <c r="M23" s="382"/>
      <c r="N23" s="382"/>
      <c r="O23" s="382"/>
      <c r="P23" s="382"/>
      <c r="Q23" s="382"/>
      <c r="R23" s="382"/>
      <c r="S23" s="382"/>
    </row>
    <row r="24" spans="1:19" ht="15.75" customHeight="1" x14ac:dyDescent="0.25">
      <c r="A24" s="78">
        <v>7</v>
      </c>
      <c r="B24" s="78">
        <v>5</v>
      </c>
      <c r="C24" s="409" t="s">
        <v>368</v>
      </c>
      <c r="D24" s="410"/>
      <c r="E24" s="410"/>
      <c r="F24" s="410"/>
      <c r="G24" s="410"/>
      <c r="H24" s="410"/>
      <c r="I24" s="410"/>
      <c r="J24" s="410"/>
      <c r="K24" s="410"/>
      <c r="L24" s="410"/>
      <c r="M24" s="410"/>
      <c r="N24" s="410"/>
      <c r="O24" s="410"/>
      <c r="P24" s="410"/>
      <c r="Q24" s="410"/>
      <c r="R24" s="410"/>
      <c r="S24" s="411"/>
    </row>
    <row r="25" spans="1:19" ht="22.5" customHeight="1" x14ac:dyDescent="0.25">
      <c r="A25" s="389">
        <v>7</v>
      </c>
      <c r="B25" s="389">
        <v>5</v>
      </c>
      <c r="C25" s="390">
        <v>360400</v>
      </c>
      <c r="D25" s="389" t="s">
        <v>369</v>
      </c>
      <c r="E25" s="389" t="s">
        <v>370</v>
      </c>
      <c r="F25" s="389" t="s">
        <v>112</v>
      </c>
      <c r="G25" s="389">
        <v>133</v>
      </c>
      <c r="H25" s="389">
        <v>133</v>
      </c>
      <c r="I25" s="389">
        <f>H25-G25</f>
        <v>0</v>
      </c>
      <c r="J25" s="380">
        <v>10208</v>
      </c>
      <c r="K25" s="380">
        <v>10305.42</v>
      </c>
      <c r="L25" s="380">
        <v>10306.42</v>
      </c>
      <c r="M25" s="380">
        <v>0</v>
      </c>
      <c r="N25" s="182"/>
      <c r="O25" s="182"/>
      <c r="P25" s="182"/>
      <c r="Q25" s="380">
        <v>0</v>
      </c>
      <c r="R25" s="380">
        <f>L25/J25*100</f>
        <v>100.96414576802508</v>
      </c>
      <c r="S25" s="380">
        <f>L25/K25*100</f>
        <v>100.00970363168121</v>
      </c>
    </row>
    <row r="26" spans="1:19" ht="63.75" customHeight="1" x14ac:dyDescent="0.25">
      <c r="A26" s="389"/>
      <c r="B26" s="389"/>
      <c r="C26" s="390"/>
      <c r="D26" s="389"/>
      <c r="E26" s="389"/>
      <c r="F26" s="389"/>
      <c r="G26" s="389"/>
      <c r="H26" s="389"/>
      <c r="I26" s="389"/>
      <c r="J26" s="381"/>
      <c r="K26" s="381"/>
      <c r="L26" s="381"/>
      <c r="M26" s="381"/>
      <c r="N26" s="182"/>
      <c r="O26" s="182"/>
      <c r="P26" s="182"/>
      <c r="Q26" s="381"/>
      <c r="R26" s="381"/>
      <c r="S26" s="381"/>
    </row>
    <row r="27" spans="1:19" ht="63" x14ac:dyDescent="0.25">
      <c r="A27" s="389"/>
      <c r="B27" s="389"/>
      <c r="C27" s="390"/>
      <c r="D27" s="73" t="s">
        <v>371</v>
      </c>
      <c r="E27" s="73" t="s">
        <v>370</v>
      </c>
      <c r="F27" s="73" t="s">
        <v>112</v>
      </c>
      <c r="G27" s="73">
        <v>12</v>
      </c>
      <c r="H27" s="73">
        <v>12</v>
      </c>
      <c r="I27" s="73">
        <f>H27-G27</f>
        <v>0</v>
      </c>
      <c r="J27" s="381"/>
      <c r="K27" s="381"/>
      <c r="L27" s="381"/>
      <c r="M27" s="381"/>
      <c r="N27" s="182"/>
      <c r="O27" s="182"/>
      <c r="P27" s="182"/>
      <c r="Q27" s="381"/>
      <c r="R27" s="381"/>
      <c r="S27" s="381"/>
    </row>
    <row r="28" spans="1:19" ht="63" x14ac:dyDescent="0.25">
      <c r="A28" s="389"/>
      <c r="B28" s="389"/>
      <c r="C28" s="390"/>
      <c r="D28" s="73" t="s">
        <v>372</v>
      </c>
      <c r="E28" s="73" t="s">
        <v>373</v>
      </c>
      <c r="F28" s="73" t="s">
        <v>112</v>
      </c>
      <c r="G28" s="73">
        <v>44</v>
      </c>
      <c r="H28" s="73">
        <v>44</v>
      </c>
      <c r="I28" s="73">
        <f>H28-G28</f>
        <v>0</v>
      </c>
      <c r="J28" s="381"/>
      <c r="K28" s="381"/>
      <c r="L28" s="381"/>
      <c r="M28" s="381"/>
      <c r="N28" s="182"/>
      <c r="O28" s="182"/>
      <c r="P28" s="182"/>
      <c r="Q28" s="381"/>
      <c r="R28" s="381"/>
      <c r="S28" s="381"/>
    </row>
    <row r="29" spans="1:19" ht="104.25" customHeight="1" x14ac:dyDescent="0.25">
      <c r="A29" s="389"/>
      <c r="B29" s="389"/>
      <c r="C29" s="390"/>
      <c r="D29" s="73" t="s">
        <v>374</v>
      </c>
      <c r="E29" s="389" t="s">
        <v>373</v>
      </c>
      <c r="F29" s="389" t="s">
        <v>112</v>
      </c>
      <c r="G29" s="389">
        <v>12</v>
      </c>
      <c r="H29" s="389">
        <v>12</v>
      </c>
      <c r="I29" s="389">
        <f>H29-G29</f>
        <v>0</v>
      </c>
      <c r="J29" s="381"/>
      <c r="K29" s="381"/>
      <c r="L29" s="381"/>
      <c r="M29" s="381"/>
      <c r="N29" s="182"/>
      <c r="O29" s="182"/>
      <c r="P29" s="182"/>
      <c r="Q29" s="381"/>
      <c r="R29" s="381"/>
      <c r="S29" s="381"/>
    </row>
    <row r="30" spans="1:19" ht="66" customHeight="1" x14ac:dyDescent="0.25">
      <c r="A30" s="389"/>
      <c r="B30" s="389"/>
      <c r="C30" s="390"/>
      <c r="D30" s="73" t="s">
        <v>375</v>
      </c>
      <c r="E30" s="389"/>
      <c r="F30" s="389"/>
      <c r="G30" s="389"/>
      <c r="H30" s="389"/>
      <c r="I30" s="389"/>
      <c r="J30" s="381"/>
      <c r="K30" s="381"/>
      <c r="L30" s="381"/>
      <c r="M30" s="381"/>
      <c r="N30" s="182"/>
      <c r="O30" s="182"/>
      <c r="P30" s="182"/>
      <c r="Q30" s="381"/>
      <c r="R30" s="381"/>
      <c r="S30" s="381"/>
    </row>
    <row r="31" spans="1:19" ht="42.75" customHeight="1" x14ac:dyDescent="0.25">
      <c r="A31" s="389"/>
      <c r="B31" s="389"/>
      <c r="C31" s="390"/>
      <c r="D31" s="389" t="s">
        <v>376</v>
      </c>
      <c r="E31" s="389"/>
      <c r="F31" s="73" t="s">
        <v>349</v>
      </c>
      <c r="G31" s="81">
        <v>10208</v>
      </c>
      <c r="H31" s="149">
        <v>10306.42</v>
      </c>
      <c r="I31" s="81">
        <f>H31-G31</f>
        <v>98.420000000000073</v>
      </c>
      <c r="J31" s="382"/>
      <c r="K31" s="382"/>
      <c r="L31" s="382"/>
      <c r="M31" s="382"/>
      <c r="N31" s="182"/>
      <c r="O31" s="182"/>
      <c r="P31" s="182"/>
      <c r="Q31" s="382"/>
      <c r="R31" s="382"/>
      <c r="S31" s="382"/>
    </row>
    <row r="32" spans="1:19" ht="15.75" x14ac:dyDescent="0.25">
      <c r="I32" s="151"/>
    </row>
    <row r="33" spans="2:9" x14ac:dyDescent="0.25">
      <c r="B33" s="99" t="s">
        <v>82</v>
      </c>
      <c r="C33" s="99"/>
      <c r="D33" s="99"/>
      <c r="E33" s="99"/>
      <c r="F33" s="99"/>
      <c r="G33" s="99"/>
      <c r="H33" s="99"/>
      <c r="I33" s="99"/>
    </row>
    <row r="34" spans="2:9" x14ac:dyDescent="0.25">
      <c r="B34" s="99" t="s">
        <v>98</v>
      </c>
      <c r="C34" s="99"/>
      <c r="D34" s="99"/>
      <c r="E34" s="99"/>
      <c r="F34" s="99" t="s">
        <v>100</v>
      </c>
      <c r="G34" s="99"/>
      <c r="H34" s="99"/>
      <c r="I34" s="99"/>
    </row>
    <row r="35" spans="2:9" ht="15.75" x14ac:dyDescent="0.25">
      <c r="B35" s="354" t="s">
        <v>84</v>
      </c>
      <c r="C35" s="355"/>
      <c r="D35" s="355"/>
      <c r="E35" s="355"/>
      <c r="F35" s="101" t="s">
        <v>85</v>
      </c>
      <c r="G35" s="100"/>
      <c r="H35" s="99"/>
      <c r="I35" s="99"/>
    </row>
    <row r="36" spans="2:9" x14ac:dyDescent="0.25">
      <c r="B36" s="99"/>
      <c r="C36" s="99"/>
      <c r="D36" s="99"/>
      <c r="E36" s="99"/>
      <c r="F36" s="99"/>
      <c r="G36" s="99"/>
      <c r="H36" s="99"/>
      <c r="I36" s="99"/>
    </row>
  </sheetData>
  <mergeCells count="91">
    <mergeCell ref="C7:S7"/>
    <mergeCell ref="C12:S12"/>
    <mergeCell ref="C20:S20"/>
    <mergeCell ref="C24:S24"/>
    <mergeCell ref="N4:N5"/>
    <mergeCell ref="O4:O5"/>
    <mergeCell ref="P4:P5"/>
    <mergeCell ref="C15:C19"/>
    <mergeCell ref="D19:E19"/>
    <mergeCell ref="H9:H10"/>
    <mergeCell ref="I9:I10"/>
    <mergeCell ref="C21:C23"/>
    <mergeCell ref="J8:J11"/>
    <mergeCell ref="K8:K11"/>
    <mergeCell ref="L8:L11"/>
    <mergeCell ref="M8:M11"/>
    <mergeCell ref="A4:A5"/>
    <mergeCell ref="L4:M4"/>
    <mergeCell ref="J4:J5"/>
    <mergeCell ref="K4:K5"/>
    <mergeCell ref="Q4:Q5"/>
    <mergeCell ref="F3:F5"/>
    <mergeCell ref="E3:E5"/>
    <mergeCell ref="D3:D5"/>
    <mergeCell ref="C4:C5"/>
    <mergeCell ref="B4:B5"/>
    <mergeCell ref="J3:Q3"/>
    <mergeCell ref="R3:S3"/>
    <mergeCell ref="I4:I5"/>
    <mergeCell ref="H4:H5"/>
    <mergeCell ref="G4:G5"/>
    <mergeCell ref="R4:R5"/>
    <mergeCell ref="S4:S5"/>
    <mergeCell ref="A1:P1"/>
    <mergeCell ref="A3:C3"/>
    <mergeCell ref="B35:E35"/>
    <mergeCell ref="G3:I3"/>
    <mergeCell ref="G9:G10"/>
    <mergeCell ref="A8:A11"/>
    <mergeCell ref="B8:B11"/>
    <mergeCell ref="C8:C11"/>
    <mergeCell ref="E9:E10"/>
    <mergeCell ref="F9:F10"/>
    <mergeCell ref="D11:E11"/>
    <mergeCell ref="A21:A23"/>
    <mergeCell ref="B21:B23"/>
    <mergeCell ref="D23:E23"/>
    <mergeCell ref="A15:A19"/>
    <mergeCell ref="B15:B19"/>
    <mergeCell ref="A25:A31"/>
    <mergeCell ref="B25:B31"/>
    <mergeCell ref="C25:C31"/>
    <mergeCell ref="D25:D26"/>
    <mergeCell ref="E25:E26"/>
    <mergeCell ref="D31:E31"/>
    <mergeCell ref="E29:E30"/>
    <mergeCell ref="F29:F30"/>
    <mergeCell ref="G29:G30"/>
    <mergeCell ref="H29:H30"/>
    <mergeCell ref="I29:I30"/>
    <mergeCell ref="F25:F26"/>
    <mergeCell ref="G25:G26"/>
    <mergeCell ref="H25:H26"/>
    <mergeCell ref="I25:I26"/>
    <mergeCell ref="Q8:Q11"/>
    <mergeCell ref="R8:R11"/>
    <mergeCell ref="S8:S11"/>
    <mergeCell ref="J13:J19"/>
    <mergeCell ref="K13:K19"/>
    <mergeCell ref="L13:L19"/>
    <mergeCell ref="M13:M19"/>
    <mergeCell ref="Q13:Q19"/>
    <mergeCell ref="R13:R19"/>
    <mergeCell ref="S13:S19"/>
    <mergeCell ref="J21:J23"/>
    <mergeCell ref="K21:K23"/>
    <mergeCell ref="L21:L23"/>
    <mergeCell ref="M21:M23"/>
    <mergeCell ref="Q21:Q23"/>
    <mergeCell ref="R21:R23"/>
    <mergeCell ref="S21:S23"/>
    <mergeCell ref="N21:N23"/>
    <mergeCell ref="O21:O23"/>
    <mergeCell ref="P21:P23"/>
    <mergeCell ref="J25:J31"/>
    <mergeCell ref="K25:K31"/>
    <mergeCell ref="L25:L31"/>
    <mergeCell ref="M25:M31"/>
    <mergeCell ref="S25:S31"/>
    <mergeCell ref="R25:R31"/>
    <mergeCell ref="Q25:Q31"/>
  </mergeCells>
  <pageMargins left="0.7" right="0.7" top="0.75" bottom="0.75" header="0.3" footer="0.3"/>
  <pageSetup paperSize="9"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zoomScaleNormal="100" workbookViewId="0">
      <selection activeCell="F29" sqref="F29"/>
    </sheetView>
  </sheetViews>
  <sheetFormatPr defaultRowHeight="15" x14ac:dyDescent="0.25"/>
  <cols>
    <col min="1" max="1" width="7.28515625" customWidth="1"/>
    <col min="2" max="2" width="6.7109375" customWidth="1"/>
    <col min="3" max="3" width="4.42578125" customWidth="1"/>
    <col min="4" max="4" width="24.42578125" customWidth="1"/>
    <col min="5" max="5" width="10.42578125" customWidth="1"/>
    <col min="6" max="6" width="11" customWidth="1"/>
    <col min="7" max="7" width="11" style="243" customWidth="1"/>
    <col min="8" max="8" width="11.140625" style="243" customWidth="1"/>
    <col min="9" max="9" width="11.85546875" customWidth="1"/>
    <col min="10" max="10" width="12.28515625" customWidth="1"/>
    <col min="11" max="11" width="12.85546875" customWidth="1"/>
    <col min="12" max="12" width="62.42578125" customWidth="1"/>
  </cols>
  <sheetData>
    <row r="1" spans="1:13" x14ac:dyDescent="0.25">
      <c r="A1" s="291" t="s">
        <v>435</v>
      </c>
      <c r="B1" s="355"/>
      <c r="C1" s="355"/>
      <c r="D1" s="355"/>
      <c r="E1" s="355"/>
      <c r="F1" s="355"/>
      <c r="G1" s="355"/>
      <c r="H1" s="355"/>
      <c r="I1" s="355"/>
      <c r="J1" s="355"/>
      <c r="K1" s="355"/>
      <c r="L1" s="355"/>
    </row>
    <row r="2" spans="1:13" ht="15.75" x14ac:dyDescent="0.25">
      <c r="A2" s="2"/>
    </row>
    <row r="3" spans="1:13" ht="37.5" customHeight="1" x14ac:dyDescent="0.25">
      <c r="A3" s="437" t="s">
        <v>1</v>
      </c>
      <c r="B3" s="437"/>
      <c r="C3" s="9" t="s">
        <v>28</v>
      </c>
      <c r="D3" s="437" t="s">
        <v>432</v>
      </c>
      <c r="E3" s="437" t="s">
        <v>30</v>
      </c>
      <c r="F3" s="437" t="s">
        <v>433</v>
      </c>
      <c r="G3" s="437"/>
      <c r="H3" s="437"/>
      <c r="I3" s="437" t="s">
        <v>407</v>
      </c>
      <c r="J3" s="437"/>
      <c r="K3" s="437" t="s">
        <v>95</v>
      </c>
      <c r="L3" s="437" t="s">
        <v>434</v>
      </c>
      <c r="M3" s="4"/>
    </row>
    <row r="4" spans="1:13" ht="9.75" customHeight="1" x14ac:dyDescent="0.25">
      <c r="A4" s="437"/>
      <c r="B4" s="437"/>
      <c r="C4" s="398" t="s">
        <v>29</v>
      </c>
      <c r="D4" s="437"/>
      <c r="E4" s="437"/>
      <c r="F4" s="437" t="s">
        <v>92</v>
      </c>
      <c r="G4" s="438" t="s">
        <v>93</v>
      </c>
      <c r="H4" s="438" t="s">
        <v>94</v>
      </c>
      <c r="I4" s="437"/>
      <c r="J4" s="437"/>
      <c r="K4" s="437"/>
      <c r="L4" s="437"/>
      <c r="M4" s="5"/>
    </row>
    <row r="5" spans="1:13" ht="157.5" customHeight="1" x14ac:dyDescent="0.25">
      <c r="A5" s="9" t="s">
        <v>10</v>
      </c>
      <c r="B5" s="9" t="s">
        <v>11</v>
      </c>
      <c r="C5" s="311"/>
      <c r="D5" s="437"/>
      <c r="E5" s="437"/>
      <c r="F5" s="437"/>
      <c r="G5" s="438"/>
      <c r="H5" s="438"/>
      <c r="I5" s="152" t="s">
        <v>408</v>
      </c>
      <c r="J5" s="152" t="s">
        <v>409</v>
      </c>
      <c r="K5" s="437"/>
      <c r="L5" s="437"/>
      <c r="M5" s="4"/>
    </row>
    <row r="6" spans="1:13" ht="24" customHeight="1" x14ac:dyDescent="0.25">
      <c r="A6" s="16">
        <v>1</v>
      </c>
      <c r="B6" s="16">
        <v>2</v>
      </c>
      <c r="C6" s="8">
        <v>3</v>
      </c>
      <c r="D6" s="15">
        <v>4</v>
      </c>
      <c r="E6" s="15">
        <v>5</v>
      </c>
      <c r="F6" s="15">
        <v>6</v>
      </c>
      <c r="G6" s="244">
        <v>7</v>
      </c>
      <c r="H6" s="244">
        <v>8</v>
      </c>
      <c r="I6" s="15">
        <v>9</v>
      </c>
      <c r="J6" s="15">
        <v>10</v>
      </c>
      <c r="K6" s="15">
        <v>11</v>
      </c>
      <c r="L6" s="15">
        <v>12</v>
      </c>
      <c r="M6" s="4"/>
    </row>
    <row r="7" spans="1:13" ht="49.5" customHeight="1" x14ac:dyDescent="0.25">
      <c r="A7" s="41" t="s">
        <v>55</v>
      </c>
      <c r="B7" s="41"/>
      <c r="C7" s="38"/>
      <c r="D7" s="439" t="s">
        <v>133</v>
      </c>
      <c r="E7" s="440"/>
      <c r="F7" s="440"/>
      <c r="G7" s="440"/>
      <c r="H7" s="440"/>
      <c r="I7" s="440"/>
      <c r="J7" s="440"/>
      <c r="K7" s="440"/>
      <c r="L7" s="441"/>
      <c r="M7" s="4"/>
    </row>
    <row r="8" spans="1:13" ht="127.5" x14ac:dyDescent="0.25">
      <c r="A8" s="46"/>
      <c r="B8" s="37"/>
      <c r="C8" s="40"/>
      <c r="D8" s="52" t="s">
        <v>134</v>
      </c>
      <c r="E8" s="38" t="s">
        <v>32</v>
      </c>
      <c r="F8" s="40">
        <v>0</v>
      </c>
      <c r="G8" s="244">
        <v>104.4</v>
      </c>
      <c r="H8" s="245" t="s">
        <v>429</v>
      </c>
      <c r="I8" s="32">
        <f>H8/G8*100</f>
        <v>75.478927203065126</v>
      </c>
      <c r="J8" s="33"/>
      <c r="K8" s="185">
        <v>0</v>
      </c>
      <c r="L8" s="188" t="s">
        <v>421</v>
      </c>
      <c r="M8" s="4"/>
    </row>
    <row r="9" spans="1:13" ht="127.5" x14ac:dyDescent="0.25">
      <c r="A9" s="46"/>
      <c r="B9" s="37"/>
      <c r="C9" s="39"/>
      <c r="D9" s="51" t="s">
        <v>135</v>
      </c>
      <c r="E9" s="43" t="s">
        <v>32</v>
      </c>
      <c r="F9" s="49">
        <v>0</v>
      </c>
      <c r="G9" s="244">
        <v>107</v>
      </c>
      <c r="H9" s="245" t="s">
        <v>430</v>
      </c>
      <c r="I9" s="32">
        <f t="shared" ref="I9:I11" si="0">H9/G9*100</f>
        <v>50.841121495327101</v>
      </c>
      <c r="J9" s="33"/>
      <c r="K9" s="185">
        <v>0</v>
      </c>
      <c r="L9" s="188" t="s">
        <v>421</v>
      </c>
      <c r="M9" s="4"/>
    </row>
    <row r="10" spans="1:13" ht="63" x14ac:dyDescent="0.25">
      <c r="A10" s="46"/>
      <c r="B10" s="37"/>
      <c r="C10" s="39"/>
      <c r="D10" s="51" t="s">
        <v>136</v>
      </c>
      <c r="E10" s="43" t="s">
        <v>32</v>
      </c>
      <c r="F10" s="50">
        <v>0</v>
      </c>
      <c r="G10" s="246">
        <v>102</v>
      </c>
      <c r="H10" s="247" t="s">
        <v>431</v>
      </c>
      <c r="I10" s="32">
        <f t="shared" si="0"/>
        <v>43.82352941176471</v>
      </c>
      <c r="J10" s="33"/>
      <c r="K10" s="185">
        <v>0</v>
      </c>
      <c r="L10" s="188" t="s">
        <v>427</v>
      </c>
      <c r="M10" s="4"/>
    </row>
    <row r="11" spans="1:13" ht="110.25" x14ac:dyDescent="0.25">
      <c r="A11" s="46"/>
      <c r="B11" s="37"/>
      <c r="C11" s="39"/>
      <c r="D11" s="51" t="s">
        <v>137</v>
      </c>
      <c r="E11" s="43" t="s">
        <v>32</v>
      </c>
      <c r="F11" s="49">
        <v>88.2</v>
      </c>
      <c r="G11" s="244">
        <v>88.4</v>
      </c>
      <c r="H11" s="248">
        <v>88.4</v>
      </c>
      <c r="I11" s="32">
        <f t="shared" si="0"/>
        <v>100</v>
      </c>
      <c r="J11" s="33"/>
      <c r="K11" s="33">
        <f t="shared" ref="K11" si="1">H11/F11*100</f>
        <v>100.2267573696145</v>
      </c>
      <c r="L11" s="36"/>
      <c r="M11" s="4"/>
    </row>
    <row r="12" spans="1:13" ht="36" customHeight="1" x14ac:dyDescent="0.25">
      <c r="A12" s="46" t="s">
        <v>55</v>
      </c>
      <c r="B12" s="47">
        <v>1</v>
      </c>
      <c r="C12" s="47"/>
      <c r="D12" s="424" t="s">
        <v>138</v>
      </c>
      <c r="E12" s="442"/>
      <c r="F12" s="443"/>
      <c r="G12" s="443"/>
      <c r="H12" s="443"/>
      <c r="I12" s="443"/>
      <c r="J12" s="443"/>
      <c r="K12" s="443"/>
      <c r="L12" s="444"/>
      <c r="M12" s="4"/>
    </row>
    <row r="13" spans="1:13" ht="15.75" x14ac:dyDescent="0.25">
      <c r="A13" s="415"/>
      <c r="B13" s="300"/>
      <c r="C13" s="296"/>
      <c r="D13" s="428" t="s">
        <v>143</v>
      </c>
      <c r="E13" s="429"/>
      <c r="F13" s="430"/>
      <c r="G13" s="430"/>
      <c r="H13" s="430"/>
      <c r="I13" s="430"/>
      <c r="J13" s="430"/>
      <c r="K13" s="430"/>
      <c r="L13" s="431"/>
      <c r="M13" s="4"/>
    </row>
    <row r="14" spans="1:13" ht="127.5" x14ac:dyDescent="0.25">
      <c r="A14" s="301"/>
      <c r="B14" s="302"/>
      <c r="C14" s="303"/>
      <c r="D14" s="51" t="s">
        <v>134</v>
      </c>
      <c r="E14" s="43" t="s">
        <v>32</v>
      </c>
      <c r="F14" s="50">
        <v>0</v>
      </c>
      <c r="G14" s="249">
        <v>104.4</v>
      </c>
      <c r="H14" s="250">
        <v>78.8</v>
      </c>
      <c r="I14" s="32">
        <f>H14/G14*100</f>
        <v>75.478927203065126</v>
      </c>
      <c r="J14" s="33"/>
      <c r="K14" s="33">
        <v>0</v>
      </c>
      <c r="L14" s="159" t="s">
        <v>421</v>
      </c>
      <c r="M14" s="4"/>
    </row>
    <row r="15" spans="1:13" ht="25.5" customHeight="1" x14ac:dyDescent="0.25">
      <c r="A15" s="301"/>
      <c r="B15" s="302"/>
      <c r="C15" s="303"/>
      <c r="D15" s="417" t="s">
        <v>144</v>
      </c>
      <c r="E15" s="432"/>
      <c r="F15" s="430"/>
      <c r="G15" s="430"/>
      <c r="H15" s="430"/>
      <c r="I15" s="430"/>
      <c r="J15" s="430"/>
      <c r="K15" s="430"/>
      <c r="L15" s="431"/>
      <c r="M15" s="4"/>
    </row>
    <row r="16" spans="1:13" ht="110.25" x14ac:dyDescent="0.25">
      <c r="A16" s="301"/>
      <c r="B16" s="302"/>
      <c r="C16" s="303"/>
      <c r="D16" s="51" t="s">
        <v>139</v>
      </c>
      <c r="E16" s="43" t="s">
        <v>32</v>
      </c>
      <c r="F16" s="49">
        <v>25</v>
      </c>
      <c r="G16" s="244">
        <v>30</v>
      </c>
      <c r="H16" s="248">
        <v>43</v>
      </c>
      <c r="I16" s="32">
        <f>H16/G16*100</f>
        <v>143.33333333333334</v>
      </c>
      <c r="J16" s="33"/>
      <c r="K16" s="33">
        <f>H16/F16*100</f>
        <v>172</v>
      </c>
      <c r="L16" s="40"/>
      <c r="M16" s="4"/>
    </row>
    <row r="17" spans="1:13" ht="35.25" customHeight="1" x14ac:dyDescent="0.25">
      <c r="A17" s="301"/>
      <c r="B17" s="302"/>
      <c r="C17" s="303"/>
      <c r="D17" s="436" t="s">
        <v>145</v>
      </c>
      <c r="E17" s="418"/>
      <c r="F17" s="419"/>
      <c r="G17" s="419"/>
      <c r="H17" s="419"/>
      <c r="I17" s="419"/>
      <c r="J17" s="419"/>
      <c r="K17" s="419"/>
      <c r="L17" s="420"/>
      <c r="M17" s="4"/>
    </row>
    <row r="18" spans="1:13" ht="141.75" x14ac:dyDescent="0.25">
      <c r="A18" s="301"/>
      <c r="B18" s="302"/>
      <c r="C18" s="303"/>
      <c r="D18" s="51" t="s">
        <v>140</v>
      </c>
      <c r="E18" s="51" t="s">
        <v>32</v>
      </c>
      <c r="F18" s="49">
        <v>0</v>
      </c>
      <c r="G18" s="244">
        <v>78</v>
      </c>
      <c r="H18" s="244">
        <v>90</v>
      </c>
      <c r="I18" s="32">
        <f>H18/G18*100</f>
        <v>115.38461538461537</v>
      </c>
      <c r="J18" s="33"/>
      <c r="K18" s="33">
        <v>0</v>
      </c>
      <c r="L18" s="40"/>
      <c r="M18" s="4"/>
    </row>
    <row r="19" spans="1:13" ht="27" customHeight="1" x14ac:dyDescent="0.25">
      <c r="A19" s="301"/>
      <c r="B19" s="416"/>
      <c r="C19" s="303"/>
      <c r="D19" s="417" t="s">
        <v>146</v>
      </c>
      <c r="E19" s="432"/>
      <c r="F19" s="430"/>
      <c r="G19" s="430"/>
      <c r="H19" s="430"/>
      <c r="I19" s="430"/>
      <c r="J19" s="430"/>
      <c r="K19" s="430"/>
      <c r="L19" s="431"/>
      <c r="M19" s="4"/>
    </row>
    <row r="20" spans="1:13" ht="78.75" x14ac:dyDescent="0.25">
      <c r="A20" s="297"/>
      <c r="B20" s="304"/>
      <c r="C20" s="304"/>
      <c r="D20" s="51" t="s">
        <v>141</v>
      </c>
      <c r="E20" s="51" t="s">
        <v>36</v>
      </c>
      <c r="F20" s="195">
        <v>6</v>
      </c>
      <c r="G20" s="244">
        <v>9</v>
      </c>
      <c r="H20" s="244">
        <v>9</v>
      </c>
      <c r="I20" s="195">
        <f>H20/G20*100</f>
        <v>100</v>
      </c>
      <c r="J20" s="195"/>
      <c r="K20" s="195">
        <f>H20/F20*100</f>
        <v>150</v>
      </c>
      <c r="L20" s="195"/>
      <c r="M20" s="4"/>
    </row>
    <row r="21" spans="1:13" ht="40.5" customHeight="1" x14ac:dyDescent="0.25">
      <c r="A21" s="46" t="s">
        <v>55</v>
      </c>
      <c r="B21" s="46" t="s">
        <v>62</v>
      </c>
      <c r="C21" s="40"/>
      <c r="D21" s="424" t="s">
        <v>142</v>
      </c>
      <c r="E21" s="425"/>
      <c r="F21" s="426"/>
      <c r="G21" s="426"/>
      <c r="H21" s="426"/>
      <c r="I21" s="426"/>
      <c r="J21" s="426"/>
      <c r="K21" s="426"/>
      <c r="L21" s="427"/>
      <c r="M21" s="4"/>
    </row>
    <row r="22" spans="1:13" ht="52.5" customHeight="1" x14ac:dyDescent="0.25">
      <c r="A22" s="295"/>
      <c r="B22" s="300"/>
      <c r="C22" s="296"/>
      <c r="D22" s="428" t="s">
        <v>436</v>
      </c>
      <c r="E22" s="429"/>
      <c r="F22" s="430"/>
      <c r="G22" s="430"/>
      <c r="H22" s="430"/>
      <c r="I22" s="430"/>
      <c r="J22" s="430"/>
      <c r="K22" s="430"/>
      <c r="L22" s="431"/>
      <c r="M22" s="4"/>
    </row>
    <row r="23" spans="1:13" ht="127.5" x14ac:dyDescent="0.25">
      <c r="A23" s="301"/>
      <c r="B23" s="302"/>
      <c r="C23" s="416"/>
      <c r="D23" s="51" t="s">
        <v>135</v>
      </c>
      <c r="E23" s="51" t="s">
        <v>32</v>
      </c>
      <c r="F23" s="49">
        <v>0</v>
      </c>
      <c r="G23" s="244">
        <v>107</v>
      </c>
      <c r="H23" s="247" t="s">
        <v>430</v>
      </c>
      <c r="I23" s="32">
        <f>H23/G23*100</f>
        <v>50.841121495327101</v>
      </c>
      <c r="J23" s="33"/>
      <c r="K23" s="33">
        <v>0</v>
      </c>
      <c r="L23" s="36" t="s">
        <v>421</v>
      </c>
      <c r="M23" s="4"/>
    </row>
    <row r="24" spans="1:13" ht="24" customHeight="1" x14ac:dyDescent="0.25">
      <c r="A24" s="301"/>
      <c r="B24" s="302"/>
      <c r="C24" s="303"/>
      <c r="D24" s="417" t="s">
        <v>147</v>
      </c>
      <c r="E24" s="432"/>
      <c r="F24" s="430"/>
      <c r="G24" s="430"/>
      <c r="H24" s="430"/>
      <c r="I24" s="430"/>
      <c r="J24" s="430"/>
      <c r="K24" s="430"/>
      <c r="L24" s="431"/>
      <c r="M24" s="4"/>
    </row>
    <row r="25" spans="1:13" ht="127.5" x14ac:dyDescent="0.25">
      <c r="A25" s="301"/>
      <c r="B25" s="302"/>
      <c r="C25" s="416"/>
      <c r="D25" s="51" t="s">
        <v>148</v>
      </c>
      <c r="E25" s="51" t="s">
        <v>36</v>
      </c>
      <c r="F25" s="50">
        <v>45220</v>
      </c>
      <c r="G25" s="246">
        <v>46100</v>
      </c>
      <c r="H25" s="251">
        <v>17491</v>
      </c>
      <c r="I25" s="32">
        <f>H25/G25*100</f>
        <v>37.941431670281993</v>
      </c>
      <c r="J25" s="33"/>
      <c r="K25" s="33">
        <f>H25/F25*100</f>
        <v>38.679787704555508</v>
      </c>
      <c r="L25" s="36" t="s">
        <v>421</v>
      </c>
      <c r="M25" s="4"/>
    </row>
    <row r="26" spans="1:13" ht="35.25" customHeight="1" x14ac:dyDescent="0.25">
      <c r="A26" s="301"/>
      <c r="B26" s="302"/>
      <c r="C26" s="416"/>
      <c r="D26" s="51" t="s">
        <v>149</v>
      </c>
      <c r="E26" s="51" t="s">
        <v>36</v>
      </c>
      <c r="F26" s="231">
        <v>56500</v>
      </c>
      <c r="G26" s="251">
        <v>58100</v>
      </c>
      <c r="H26" s="251">
        <v>78169</v>
      </c>
      <c r="I26" s="32">
        <f>H26/G26*100</f>
        <v>134.54216867469879</v>
      </c>
      <c r="J26" s="33"/>
      <c r="K26" s="33">
        <f>H26/F26*100</f>
        <v>138.35221238938053</v>
      </c>
      <c r="L26" s="36"/>
      <c r="M26" s="4"/>
    </row>
    <row r="27" spans="1:13" ht="36.75" customHeight="1" x14ac:dyDescent="0.25">
      <c r="A27" s="301"/>
      <c r="B27" s="302"/>
      <c r="C27" s="303"/>
      <c r="D27" s="417" t="s">
        <v>155</v>
      </c>
      <c r="E27" s="418"/>
      <c r="F27" s="419"/>
      <c r="G27" s="419"/>
      <c r="H27" s="419"/>
      <c r="I27" s="419"/>
      <c r="J27" s="419"/>
      <c r="K27" s="419"/>
      <c r="L27" s="420"/>
      <c r="M27" s="4"/>
    </row>
    <row r="28" spans="1:13" ht="127.5" x14ac:dyDescent="0.25">
      <c r="A28" s="301"/>
      <c r="B28" s="302"/>
      <c r="C28" s="416"/>
      <c r="D28" s="51" t="s">
        <v>150</v>
      </c>
      <c r="E28" s="51" t="s">
        <v>33</v>
      </c>
      <c r="F28" s="231">
        <v>60730</v>
      </c>
      <c r="G28" s="251">
        <v>62552</v>
      </c>
      <c r="H28" s="251">
        <v>42835</v>
      </c>
      <c r="I28" s="32">
        <f>H28/G28*100</f>
        <v>68.479025450824921</v>
      </c>
      <c r="J28" s="33"/>
      <c r="K28" s="33">
        <f>H28/F28*100</f>
        <v>70.533508974147864</v>
      </c>
      <c r="L28" s="20" t="s">
        <v>421</v>
      </c>
      <c r="M28" s="4"/>
    </row>
    <row r="29" spans="1:13" ht="63" x14ac:dyDescent="0.25">
      <c r="A29" s="301"/>
      <c r="B29" s="302"/>
      <c r="C29" s="416"/>
      <c r="D29" s="51" t="s">
        <v>151</v>
      </c>
      <c r="E29" s="51" t="s">
        <v>152</v>
      </c>
      <c r="F29" s="263">
        <v>593377</v>
      </c>
      <c r="G29" s="251">
        <v>86895</v>
      </c>
      <c r="H29" s="251">
        <v>243603</v>
      </c>
      <c r="I29" s="32">
        <f t="shared" ref="I29:I30" si="2">H29/G29*100</f>
        <v>280.34179181771106</v>
      </c>
      <c r="J29" s="98"/>
      <c r="K29" s="33">
        <f t="shared" ref="K29:K30" si="3">H29/F29*100</f>
        <v>41.053664028096811</v>
      </c>
      <c r="L29" s="189"/>
      <c r="M29" s="4"/>
    </row>
    <row r="30" spans="1:13" ht="78.75" x14ac:dyDescent="0.25">
      <c r="A30" s="301"/>
      <c r="B30" s="302"/>
      <c r="C30" s="416"/>
      <c r="D30" s="51" t="s">
        <v>153</v>
      </c>
      <c r="E30" s="51" t="s">
        <v>154</v>
      </c>
      <c r="F30" s="49">
        <v>2.67</v>
      </c>
      <c r="G30" s="252">
        <v>2.7</v>
      </c>
      <c r="H30" s="253">
        <v>3.6</v>
      </c>
      <c r="I30" s="32">
        <f t="shared" si="2"/>
        <v>133.33333333333331</v>
      </c>
      <c r="J30" s="98"/>
      <c r="K30" s="33">
        <f t="shared" si="3"/>
        <v>134.83146067415731</v>
      </c>
      <c r="L30" s="34"/>
      <c r="M30" s="31"/>
    </row>
    <row r="31" spans="1:13" ht="31.5" customHeight="1" x14ac:dyDescent="0.25">
      <c r="A31" s="301"/>
      <c r="B31" s="302"/>
      <c r="C31" s="303"/>
      <c r="D31" s="417" t="s">
        <v>156</v>
      </c>
      <c r="E31" s="421"/>
      <c r="F31" s="422"/>
      <c r="G31" s="422"/>
      <c r="H31" s="422"/>
      <c r="I31" s="422"/>
      <c r="J31" s="422"/>
      <c r="K31" s="422"/>
      <c r="L31" s="423"/>
      <c r="M31" s="4"/>
    </row>
    <row r="32" spans="1:13" ht="141.75" x14ac:dyDescent="0.25">
      <c r="A32" s="297"/>
      <c r="B32" s="304"/>
      <c r="C32" s="304"/>
      <c r="D32" s="51" t="s">
        <v>157</v>
      </c>
      <c r="E32" s="51" t="s">
        <v>32</v>
      </c>
      <c r="F32" s="49">
        <v>70</v>
      </c>
      <c r="G32" s="244">
        <v>73</v>
      </c>
      <c r="H32" s="248">
        <v>73</v>
      </c>
      <c r="I32" s="32">
        <f>H32/G32*100</f>
        <v>100</v>
      </c>
      <c r="J32" s="33"/>
      <c r="K32" s="33">
        <f>H32/F32*100</f>
        <v>104.28571428571429</v>
      </c>
      <c r="L32" s="36"/>
      <c r="M32" s="4"/>
    </row>
    <row r="33" spans="1:13" ht="48.75" customHeight="1" x14ac:dyDescent="0.25">
      <c r="A33" s="37">
        <v>7</v>
      </c>
      <c r="B33" s="46" t="s">
        <v>67</v>
      </c>
      <c r="C33" s="40"/>
      <c r="D33" s="424" t="s">
        <v>158</v>
      </c>
      <c r="E33" s="425"/>
      <c r="F33" s="426"/>
      <c r="G33" s="426"/>
      <c r="H33" s="426"/>
      <c r="I33" s="426"/>
      <c r="J33" s="426"/>
      <c r="K33" s="426"/>
      <c r="L33" s="427"/>
      <c r="M33" s="4"/>
    </row>
    <row r="34" spans="1:13" ht="34.5" customHeight="1" x14ac:dyDescent="0.25">
      <c r="A34" s="295"/>
      <c r="B34" s="300"/>
      <c r="C34" s="296"/>
      <c r="D34" s="428" t="s">
        <v>161</v>
      </c>
      <c r="E34" s="429"/>
      <c r="F34" s="430"/>
      <c r="G34" s="430"/>
      <c r="H34" s="430"/>
      <c r="I34" s="430"/>
      <c r="J34" s="430"/>
      <c r="K34" s="430"/>
      <c r="L34" s="431"/>
      <c r="M34" s="4"/>
    </row>
    <row r="35" spans="1:13" ht="78.75" x14ac:dyDescent="0.25">
      <c r="A35" s="301"/>
      <c r="B35" s="302"/>
      <c r="C35" s="416"/>
      <c r="D35" s="51" t="s">
        <v>159</v>
      </c>
      <c r="E35" s="51" t="s">
        <v>32</v>
      </c>
      <c r="F35" s="49">
        <v>0</v>
      </c>
      <c r="G35" s="244">
        <v>102</v>
      </c>
      <c r="H35" s="247" t="s">
        <v>431</v>
      </c>
      <c r="I35" s="32">
        <f>H35/G35*100</f>
        <v>43.82352941176471</v>
      </c>
      <c r="J35" s="33"/>
      <c r="K35" s="33">
        <v>0</v>
      </c>
      <c r="L35" s="184" t="s">
        <v>426</v>
      </c>
      <c r="M35" s="4"/>
    </row>
    <row r="36" spans="1:13" ht="38.25" customHeight="1" x14ac:dyDescent="0.25">
      <c r="A36" s="301"/>
      <c r="B36" s="302"/>
      <c r="C36" s="303"/>
      <c r="D36" s="417" t="s">
        <v>160</v>
      </c>
      <c r="E36" s="432"/>
      <c r="F36" s="430"/>
      <c r="G36" s="430"/>
      <c r="H36" s="430"/>
      <c r="I36" s="430"/>
      <c r="J36" s="430"/>
      <c r="K36" s="430"/>
      <c r="L36" s="431"/>
      <c r="M36" s="4"/>
    </row>
    <row r="37" spans="1:13" ht="140.25" x14ac:dyDescent="0.25">
      <c r="A37" s="301"/>
      <c r="B37" s="302"/>
      <c r="C37" s="416"/>
      <c r="D37" s="51" t="s">
        <v>162</v>
      </c>
      <c r="E37" s="51" t="s">
        <v>154</v>
      </c>
      <c r="F37" s="50">
        <v>32199</v>
      </c>
      <c r="G37" s="246">
        <v>162361</v>
      </c>
      <c r="H37" s="251">
        <v>14405</v>
      </c>
      <c r="I37" s="32">
        <f>H37/G37*100</f>
        <v>8.8722045318764966</v>
      </c>
      <c r="J37" s="33"/>
      <c r="K37" s="33">
        <f>H37/F37*100</f>
        <v>44.737414205410104</v>
      </c>
      <c r="L37" s="184" t="s">
        <v>415</v>
      </c>
      <c r="M37" s="4"/>
    </row>
    <row r="38" spans="1:13" ht="141.75" x14ac:dyDescent="0.25">
      <c r="A38" s="297"/>
      <c r="B38" s="304"/>
      <c r="C38" s="304"/>
      <c r="D38" s="51" t="s">
        <v>163</v>
      </c>
      <c r="E38" s="51" t="s">
        <v>33</v>
      </c>
      <c r="F38" s="27">
        <v>7</v>
      </c>
      <c r="G38" s="244">
        <v>10</v>
      </c>
      <c r="H38" s="244">
        <v>10</v>
      </c>
      <c r="I38" s="32">
        <f>H38/G38*100</f>
        <v>100</v>
      </c>
      <c r="J38" s="33"/>
      <c r="K38" s="33">
        <f>H38/F38*100</f>
        <v>142.85714285714286</v>
      </c>
      <c r="L38" s="42"/>
      <c r="M38" s="4"/>
    </row>
    <row r="39" spans="1:13" ht="34.5" customHeight="1" x14ac:dyDescent="0.25">
      <c r="A39" s="46" t="s">
        <v>55</v>
      </c>
      <c r="B39" s="46" t="s">
        <v>71</v>
      </c>
      <c r="C39" s="40"/>
      <c r="D39" s="424" t="s">
        <v>164</v>
      </c>
      <c r="E39" s="425"/>
      <c r="F39" s="426"/>
      <c r="G39" s="426"/>
      <c r="H39" s="426"/>
      <c r="I39" s="426"/>
      <c r="J39" s="426"/>
      <c r="K39" s="426"/>
      <c r="L39" s="427"/>
      <c r="M39" s="4"/>
    </row>
    <row r="40" spans="1:13" ht="21" customHeight="1" x14ac:dyDescent="0.25">
      <c r="A40" s="415"/>
      <c r="B40" s="300"/>
      <c r="C40" s="296"/>
      <c r="D40" s="428" t="s">
        <v>165</v>
      </c>
      <c r="E40" s="429"/>
      <c r="F40" s="430"/>
      <c r="G40" s="430"/>
      <c r="H40" s="430"/>
      <c r="I40" s="430"/>
      <c r="J40" s="430"/>
      <c r="K40" s="430"/>
      <c r="L40" s="431"/>
      <c r="M40" s="4"/>
    </row>
    <row r="41" spans="1:13" ht="126" x14ac:dyDescent="0.25">
      <c r="A41" s="301"/>
      <c r="B41" s="302"/>
      <c r="C41" s="416"/>
      <c r="D41" s="51" t="s">
        <v>166</v>
      </c>
      <c r="E41" s="51" t="s">
        <v>167</v>
      </c>
      <c r="F41" s="232">
        <v>6983.5</v>
      </c>
      <c r="G41" s="254">
        <v>6800</v>
      </c>
      <c r="H41" s="255">
        <v>4047.28</v>
      </c>
      <c r="I41" s="32"/>
      <c r="J41" s="33">
        <f>((G41-H41)/G41)*100+100</f>
        <v>140.48117647058822</v>
      </c>
      <c r="K41" s="33">
        <f>H41/F41*100</f>
        <v>57.954893677955191</v>
      </c>
      <c r="L41" s="36"/>
      <c r="M41" s="4"/>
    </row>
    <row r="42" spans="1:13" ht="15.75" x14ac:dyDescent="0.25">
      <c r="A42" s="301"/>
      <c r="B42" s="302"/>
      <c r="C42" s="303"/>
      <c r="D42" s="417" t="s">
        <v>168</v>
      </c>
      <c r="E42" s="418"/>
      <c r="F42" s="419"/>
      <c r="G42" s="419"/>
      <c r="H42" s="419"/>
      <c r="I42" s="419"/>
      <c r="J42" s="419"/>
      <c r="K42" s="419"/>
      <c r="L42" s="420"/>
      <c r="M42" s="4"/>
    </row>
    <row r="43" spans="1:13" ht="141.75" x14ac:dyDescent="0.25">
      <c r="A43" s="301"/>
      <c r="B43" s="302"/>
      <c r="C43" s="416"/>
      <c r="D43" s="51" t="s">
        <v>169</v>
      </c>
      <c r="E43" s="51" t="s">
        <v>170</v>
      </c>
      <c r="F43" s="53">
        <v>23.33</v>
      </c>
      <c r="G43" s="244">
        <v>23.33</v>
      </c>
      <c r="H43" s="256">
        <v>20.9</v>
      </c>
      <c r="I43" s="32"/>
      <c r="J43" s="33">
        <f>((G43-H43)/G43)*100+100</f>
        <v>110.41577368195456</v>
      </c>
      <c r="K43" s="33">
        <f>H43/F43*100</f>
        <v>89.584226318045438</v>
      </c>
      <c r="L43" s="36"/>
      <c r="M43" s="4"/>
    </row>
    <row r="44" spans="1:13" ht="141.75" x14ac:dyDescent="0.25">
      <c r="A44" s="301"/>
      <c r="B44" s="302"/>
      <c r="C44" s="416"/>
      <c r="D44" s="51" t="s">
        <v>171</v>
      </c>
      <c r="E44" s="51" t="s">
        <v>172</v>
      </c>
      <c r="F44" s="54">
        <v>0.16</v>
      </c>
      <c r="G44" s="252">
        <v>0.16</v>
      </c>
      <c r="H44" s="257">
        <v>0.14000000000000001</v>
      </c>
      <c r="I44" s="33"/>
      <c r="J44" s="33">
        <f t="shared" ref="J44:J47" si="4">((G44-H44)/G44)*100+100</f>
        <v>112.5</v>
      </c>
      <c r="K44" s="33">
        <f t="shared" ref="K44:K47" si="5">H44/F44*100</f>
        <v>87.500000000000014</v>
      </c>
      <c r="L44" s="36"/>
      <c r="M44" s="5"/>
    </row>
    <row r="45" spans="1:13" ht="126" x14ac:dyDescent="0.25">
      <c r="A45" s="301"/>
      <c r="B45" s="302"/>
      <c r="C45" s="416"/>
      <c r="D45" s="51" t="s">
        <v>173</v>
      </c>
      <c r="E45" s="51" t="s">
        <v>174</v>
      </c>
      <c r="F45" s="54">
        <v>1.19</v>
      </c>
      <c r="G45" s="252">
        <v>1.19</v>
      </c>
      <c r="H45" s="257">
        <v>1.6</v>
      </c>
      <c r="I45" s="33"/>
      <c r="J45" s="33">
        <f t="shared" si="4"/>
        <v>65.546218487394952</v>
      </c>
      <c r="K45" s="33">
        <f t="shared" si="5"/>
        <v>134.45378151260505</v>
      </c>
      <c r="L45" s="20" t="s">
        <v>422</v>
      </c>
      <c r="M45" s="17"/>
    </row>
    <row r="46" spans="1:13" ht="126" x14ac:dyDescent="0.25">
      <c r="A46" s="301"/>
      <c r="B46" s="302"/>
      <c r="C46" s="416"/>
      <c r="D46" s="51" t="s">
        <v>175</v>
      </c>
      <c r="E46" s="51" t="s">
        <v>174</v>
      </c>
      <c r="F46" s="53">
        <v>0.18</v>
      </c>
      <c r="G46" s="244">
        <v>0.17</v>
      </c>
      <c r="H46" s="256">
        <v>0.5</v>
      </c>
      <c r="I46" s="33"/>
      <c r="J46" s="33">
        <f t="shared" si="4"/>
        <v>-94.117647058823479</v>
      </c>
      <c r="K46" s="33">
        <f t="shared" si="5"/>
        <v>277.77777777777777</v>
      </c>
      <c r="L46" s="104" t="s">
        <v>422</v>
      </c>
      <c r="M46" s="7"/>
    </row>
    <row r="47" spans="1:13" ht="126" x14ac:dyDescent="0.25">
      <c r="A47" s="297"/>
      <c r="B47" s="304"/>
      <c r="C47" s="304"/>
      <c r="D47" s="51" t="s">
        <v>176</v>
      </c>
      <c r="E47" s="51" t="s">
        <v>174</v>
      </c>
      <c r="F47" s="233">
        <v>330</v>
      </c>
      <c r="G47" s="252">
        <v>330</v>
      </c>
      <c r="H47" s="257">
        <v>205.9</v>
      </c>
      <c r="I47" s="33"/>
      <c r="J47" s="33">
        <f t="shared" si="4"/>
        <v>137.60606060606059</v>
      </c>
      <c r="K47" s="33">
        <f t="shared" si="5"/>
        <v>62.393939393939391</v>
      </c>
      <c r="L47" s="29"/>
      <c r="M47" s="18"/>
    </row>
    <row r="48" spans="1:13" ht="37.5" customHeight="1" x14ac:dyDescent="0.25">
      <c r="A48" s="46" t="s">
        <v>55</v>
      </c>
      <c r="B48" s="46" t="s">
        <v>58</v>
      </c>
      <c r="C48" s="40"/>
      <c r="D48" s="424" t="s">
        <v>177</v>
      </c>
      <c r="E48" s="425"/>
      <c r="F48" s="426"/>
      <c r="G48" s="426"/>
      <c r="H48" s="426"/>
      <c r="I48" s="426"/>
      <c r="J48" s="426"/>
      <c r="K48" s="426"/>
      <c r="L48" s="427"/>
      <c r="M48" s="4"/>
    </row>
    <row r="49" spans="1:13" ht="20.25" customHeight="1" x14ac:dyDescent="0.25">
      <c r="A49" s="415"/>
      <c r="B49" s="300"/>
      <c r="C49" s="296"/>
      <c r="D49" s="428" t="s">
        <v>178</v>
      </c>
      <c r="E49" s="429"/>
      <c r="F49" s="430"/>
      <c r="G49" s="430"/>
      <c r="H49" s="430"/>
      <c r="I49" s="430"/>
      <c r="J49" s="430"/>
      <c r="K49" s="430"/>
      <c r="L49" s="431"/>
      <c r="M49" s="7"/>
    </row>
    <row r="50" spans="1:13" ht="110.25" x14ac:dyDescent="0.25">
      <c r="A50" s="301"/>
      <c r="B50" s="302"/>
      <c r="C50" s="416"/>
      <c r="D50" s="51" t="s">
        <v>179</v>
      </c>
      <c r="E50" s="51" t="s">
        <v>32</v>
      </c>
      <c r="F50" s="51">
        <v>88.2</v>
      </c>
      <c r="G50" s="258">
        <v>88.4</v>
      </c>
      <c r="H50" s="258">
        <v>88.4</v>
      </c>
      <c r="I50" s="51">
        <f>H50/G50*100</f>
        <v>100</v>
      </c>
      <c r="J50" s="51"/>
      <c r="K50" s="194">
        <f>H50/F50*100</f>
        <v>100.2267573696145</v>
      </c>
      <c r="L50" s="48"/>
      <c r="M50" s="26"/>
    </row>
    <row r="51" spans="1:13" ht="25.5" customHeight="1" x14ac:dyDescent="0.25">
      <c r="A51" s="301"/>
      <c r="B51" s="302"/>
      <c r="C51" s="303"/>
      <c r="D51" s="417" t="s">
        <v>180</v>
      </c>
      <c r="E51" s="418"/>
      <c r="F51" s="419"/>
      <c r="G51" s="419"/>
      <c r="H51" s="419"/>
      <c r="I51" s="419"/>
      <c r="J51" s="419"/>
      <c r="K51" s="419"/>
      <c r="L51" s="420"/>
      <c r="M51" s="26"/>
    </row>
    <row r="52" spans="1:13" ht="73.5" customHeight="1" x14ac:dyDescent="0.25">
      <c r="A52" s="301"/>
      <c r="B52" s="302"/>
      <c r="C52" s="416"/>
      <c r="D52" s="51" t="s">
        <v>34</v>
      </c>
      <c r="E52" s="51" t="s">
        <v>32</v>
      </c>
      <c r="F52" s="27">
        <v>138.58000000000001</v>
      </c>
      <c r="G52" s="244">
        <v>138.58000000000001</v>
      </c>
      <c r="H52" s="244">
        <v>138.58000000000001</v>
      </c>
      <c r="I52" s="33">
        <f>H52/G52*100</f>
        <v>100</v>
      </c>
      <c r="J52" s="33"/>
      <c r="K52" s="33">
        <f>H52/F52*100</f>
        <v>100</v>
      </c>
      <c r="L52" s="35"/>
      <c r="M52" s="26"/>
    </row>
    <row r="53" spans="1:13" ht="78.75" x14ac:dyDescent="0.25">
      <c r="A53" s="301"/>
      <c r="B53" s="302"/>
      <c r="C53" s="416"/>
      <c r="D53" s="51" t="s">
        <v>31</v>
      </c>
      <c r="E53" s="51" t="s">
        <v>32</v>
      </c>
      <c r="F53" s="27">
        <v>78.13</v>
      </c>
      <c r="G53" s="259">
        <v>78.13</v>
      </c>
      <c r="H53" s="259">
        <v>78.13</v>
      </c>
      <c r="I53" s="33">
        <f t="shared" ref="I53:I58" si="6">H53/G53*100</f>
        <v>100</v>
      </c>
      <c r="J53" s="33"/>
      <c r="K53" s="33">
        <f t="shared" ref="K53:K58" si="7">H53/F53*100</f>
        <v>100</v>
      </c>
      <c r="L53" s="40"/>
      <c r="M53" s="26"/>
    </row>
    <row r="54" spans="1:13" ht="94.5" x14ac:dyDescent="0.25">
      <c r="A54" s="301"/>
      <c r="B54" s="302"/>
      <c r="C54" s="416"/>
      <c r="D54" s="51" t="s">
        <v>35</v>
      </c>
      <c r="E54" s="51" t="s">
        <v>32</v>
      </c>
      <c r="F54" s="230">
        <v>19.05</v>
      </c>
      <c r="G54" s="259">
        <v>19.05</v>
      </c>
      <c r="H54" s="259">
        <v>19.05</v>
      </c>
      <c r="I54" s="33">
        <f t="shared" si="6"/>
        <v>100</v>
      </c>
      <c r="J54" s="33"/>
      <c r="K54" s="33">
        <f t="shared" si="7"/>
        <v>100</v>
      </c>
      <c r="L54" s="40"/>
      <c r="M54" s="26"/>
    </row>
    <row r="55" spans="1:13" ht="141.75" x14ac:dyDescent="0.25">
      <c r="A55" s="301"/>
      <c r="B55" s="302"/>
      <c r="C55" s="416"/>
      <c r="D55" s="51" t="s">
        <v>44</v>
      </c>
      <c r="E55" s="51" t="s">
        <v>32</v>
      </c>
      <c r="F55" s="27">
        <v>17.39</v>
      </c>
      <c r="G55" s="252">
        <v>15</v>
      </c>
      <c r="H55" s="244">
        <v>17.39</v>
      </c>
      <c r="I55" s="33"/>
      <c r="J55" s="33">
        <f>((G55-H55)/G55)*100+100</f>
        <v>84.066666666666663</v>
      </c>
      <c r="K55" s="33">
        <f t="shared" si="7"/>
        <v>100</v>
      </c>
      <c r="L55" s="40" t="s">
        <v>423</v>
      </c>
      <c r="M55" s="26"/>
    </row>
    <row r="56" spans="1:13" ht="204.75" x14ac:dyDescent="0.25">
      <c r="A56" s="301"/>
      <c r="B56" s="302"/>
      <c r="C56" s="416"/>
      <c r="D56" s="51" t="s">
        <v>37</v>
      </c>
      <c r="E56" s="51" t="s">
        <v>32</v>
      </c>
      <c r="F56" s="27">
        <v>38.89</v>
      </c>
      <c r="G56" s="244">
        <v>5.56</v>
      </c>
      <c r="H56" s="244">
        <v>38.799999999999997</v>
      </c>
      <c r="I56" s="33"/>
      <c r="J56" s="33">
        <f>((G56-H56)/G56)*100+100</f>
        <v>-497.84172661870491</v>
      </c>
      <c r="K56" s="33">
        <f t="shared" si="7"/>
        <v>99.768578040627403</v>
      </c>
      <c r="L56" s="164" t="s">
        <v>423</v>
      </c>
      <c r="M56" s="26"/>
    </row>
    <row r="57" spans="1:13" ht="220.5" x14ac:dyDescent="0.25">
      <c r="A57" s="301"/>
      <c r="B57" s="302"/>
      <c r="C57" s="416"/>
      <c r="D57" s="51" t="s">
        <v>181</v>
      </c>
      <c r="E57" s="51" t="s">
        <v>33</v>
      </c>
      <c r="F57" s="27">
        <v>95</v>
      </c>
      <c r="G57" s="244">
        <v>98</v>
      </c>
      <c r="H57" s="244">
        <v>233</v>
      </c>
      <c r="I57" s="33">
        <f t="shared" si="6"/>
        <v>237.75510204081633</v>
      </c>
      <c r="J57" s="33"/>
      <c r="K57" s="33">
        <f t="shared" si="7"/>
        <v>245.26315789473685</v>
      </c>
      <c r="L57" s="40"/>
      <c r="M57" s="31"/>
    </row>
    <row r="58" spans="1:13" ht="94.5" x14ac:dyDescent="0.25">
      <c r="A58" s="301"/>
      <c r="B58" s="302"/>
      <c r="C58" s="416"/>
      <c r="D58" s="51" t="s">
        <v>182</v>
      </c>
      <c r="E58" s="51" t="s">
        <v>32</v>
      </c>
      <c r="F58" s="27">
        <v>95</v>
      </c>
      <c r="G58" s="244">
        <v>95</v>
      </c>
      <c r="H58" s="260">
        <v>99</v>
      </c>
      <c r="I58" s="33">
        <f t="shared" si="6"/>
        <v>104.21052631578947</v>
      </c>
      <c r="J58" s="33"/>
      <c r="K58" s="33">
        <f t="shared" si="7"/>
        <v>104.21052631578947</v>
      </c>
      <c r="L58" s="40"/>
      <c r="M58" s="31"/>
    </row>
    <row r="59" spans="1:13" ht="33" customHeight="1" x14ac:dyDescent="0.25">
      <c r="A59" s="301"/>
      <c r="B59" s="302"/>
      <c r="C59" s="303"/>
      <c r="D59" s="417" t="s">
        <v>183</v>
      </c>
      <c r="E59" s="433"/>
      <c r="F59" s="434"/>
      <c r="G59" s="434"/>
      <c r="H59" s="434"/>
      <c r="I59" s="434"/>
      <c r="J59" s="434"/>
      <c r="K59" s="434"/>
      <c r="L59" s="435"/>
      <c r="M59" s="31"/>
    </row>
    <row r="60" spans="1:13" ht="94.5" x14ac:dyDescent="0.25">
      <c r="A60" s="297"/>
      <c r="B60" s="304"/>
      <c r="C60" s="304"/>
      <c r="D60" s="51" t="s">
        <v>184</v>
      </c>
      <c r="E60" s="51" t="s">
        <v>167</v>
      </c>
      <c r="F60" s="234">
        <v>42100</v>
      </c>
      <c r="G60" s="254">
        <v>42159.3</v>
      </c>
      <c r="H60" s="254">
        <v>90364.58</v>
      </c>
      <c r="I60" s="33">
        <f>H60/G60*100</f>
        <v>214.34079787852264</v>
      </c>
      <c r="J60" s="33"/>
      <c r="K60" s="33">
        <f>H60/F60*100</f>
        <v>214.64270783847982</v>
      </c>
      <c r="L60" s="40" t="s">
        <v>424</v>
      </c>
      <c r="M60" s="31"/>
    </row>
    <row r="62" spans="1:13" x14ac:dyDescent="0.25">
      <c r="C62" t="s">
        <v>82</v>
      </c>
    </row>
    <row r="63" spans="1:13" x14ac:dyDescent="0.25">
      <c r="C63" t="s">
        <v>98</v>
      </c>
      <c r="G63" s="243" t="s">
        <v>100</v>
      </c>
    </row>
    <row r="64" spans="1:13" ht="15.75" x14ac:dyDescent="0.25">
      <c r="C64" s="354" t="s">
        <v>84</v>
      </c>
      <c r="D64" s="355"/>
      <c r="E64" s="355"/>
      <c r="F64" s="355"/>
      <c r="G64" s="261" t="s">
        <v>85</v>
      </c>
      <c r="H64" s="262"/>
    </row>
  </sheetData>
  <mergeCells count="39">
    <mergeCell ref="D13:L13"/>
    <mergeCell ref="I3:J4"/>
    <mergeCell ref="D21:L21"/>
    <mergeCell ref="D22:L22"/>
    <mergeCell ref="D24:L24"/>
    <mergeCell ref="D19:L19"/>
    <mergeCell ref="D15:L15"/>
    <mergeCell ref="A40:C47"/>
    <mergeCell ref="A13:C20"/>
    <mergeCell ref="D17:L17"/>
    <mergeCell ref="D27:L27"/>
    <mergeCell ref="A1:L1"/>
    <mergeCell ref="K3:K5"/>
    <mergeCell ref="L3:L5"/>
    <mergeCell ref="F4:F5"/>
    <mergeCell ref="G4:G5"/>
    <mergeCell ref="H4:H5"/>
    <mergeCell ref="D7:L7"/>
    <mergeCell ref="A3:B4"/>
    <mergeCell ref="D3:D5"/>
    <mergeCell ref="E3:E5"/>
    <mergeCell ref="F3:H3"/>
    <mergeCell ref="D12:L12"/>
    <mergeCell ref="A49:C60"/>
    <mergeCell ref="C4:C5"/>
    <mergeCell ref="C64:F64"/>
    <mergeCell ref="D42:L42"/>
    <mergeCell ref="D31:L31"/>
    <mergeCell ref="D33:L33"/>
    <mergeCell ref="A22:C32"/>
    <mergeCell ref="D34:L34"/>
    <mergeCell ref="D36:L36"/>
    <mergeCell ref="D39:L39"/>
    <mergeCell ref="D40:L40"/>
    <mergeCell ref="D48:L48"/>
    <mergeCell ref="A34:C38"/>
    <mergeCell ref="D49:L49"/>
    <mergeCell ref="D51:L51"/>
    <mergeCell ref="D59:L59"/>
  </mergeCells>
  <hyperlinks>
    <hyperlink ref="A1" r:id="rId1" display="consultantplus://offline/ref=81C534AC1618B38338B7138DDEB14344F59B417381706259B468524054C32ECBB30FCA5546109B5D4A4FB36DK7O"/>
  </hyperlinks>
  <pageMargins left="0.7" right="0.7" top="0.75" bottom="0.75" header="0.3" footer="0.3"/>
  <pageSetup paperSize="9" scale="7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B3" sqref="B3"/>
    </sheetView>
  </sheetViews>
  <sheetFormatPr defaultRowHeight="15" x14ac:dyDescent="0.25"/>
  <cols>
    <col min="1" max="1" width="5.140625" customWidth="1"/>
    <col min="2" max="2" width="52.28515625" customWidth="1"/>
    <col min="3" max="3" width="18.28515625" customWidth="1"/>
    <col min="4" max="4" width="12.42578125" customWidth="1"/>
    <col min="5" max="5" width="41.28515625" customWidth="1"/>
  </cols>
  <sheetData>
    <row r="1" spans="1:7" x14ac:dyDescent="0.25">
      <c r="A1" s="445" t="s">
        <v>45</v>
      </c>
      <c r="B1" s="446"/>
      <c r="C1" s="446"/>
      <c r="D1" s="446"/>
      <c r="E1" s="286"/>
    </row>
    <row r="2" spans="1:7" ht="15.75" x14ac:dyDescent="0.25">
      <c r="A2" s="9" t="s">
        <v>29</v>
      </c>
      <c r="B2" s="9" t="s">
        <v>46</v>
      </c>
      <c r="C2" s="9" t="s">
        <v>47</v>
      </c>
      <c r="D2" s="9" t="s">
        <v>48</v>
      </c>
      <c r="E2" s="9" t="s">
        <v>49</v>
      </c>
    </row>
    <row r="3" spans="1:7" ht="69" customHeight="1" x14ac:dyDescent="0.25">
      <c r="A3" s="9" t="s">
        <v>41</v>
      </c>
      <c r="B3" s="9" t="s">
        <v>416</v>
      </c>
      <c r="C3" s="9" t="s">
        <v>417</v>
      </c>
      <c r="D3" s="9" t="s">
        <v>418</v>
      </c>
      <c r="E3" s="9" t="s">
        <v>50</v>
      </c>
    </row>
    <row r="4" spans="1:7" ht="18" customHeight="1" x14ac:dyDescent="0.25">
      <c r="A4" s="9" t="s">
        <v>42</v>
      </c>
      <c r="B4" s="9"/>
      <c r="C4" s="9"/>
      <c r="D4" s="9"/>
      <c r="E4" s="9"/>
    </row>
    <row r="5" spans="1:7" ht="18" customHeight="1" x14ac:dyDescent="0.25">
      <c r="A5" s="9" t="s">
        <v>43</v>
      </c>
      <c r="B5" s="9"/>
      <c r="C5" s="9"/>
      <c r="D5" s="9"/>
      <c r="E5" s="9"/>
    </row>
    <row r="6" spans="1:7" ht="18" customHeight="1" x14ac:dyDescent="0.25">
      <c r="A6" s="19" t="s">
        <v>38</v>
      </c>
      <c r="B6" s="19"/>
      <c r="C6" s="19"/>
      <c r="D6" s="19"/>
      <c r="E6" s="19"/>
    </row>
    <row r="7" spans="1:7" ht="15.75" x14ac:dyDescent="0.25">
      <c r="A7" s="19" t="s">
        <v>39</v>
      </c>
      <c r="B7" s="23"/>
      <c r="C7" s="19"/>
      <c r="D7" s="19"/>
      <c r="E7" s="22"/>
    </row>
    <row r="8" spans="1:7" ht="15.75" x14ac:dyDescent="0.25">
      <c r="A8" s="24" t="s">
        <v>40</v>
      </c>
      <c r="B8" s="24"/>
      <c r="C8" s="24"/>
      <c r="D8" s="24"/>
      <c r="E8" s="24"/>
    </row>
    <row r="9" spans="1:7" ht="15.75" x14ac:dyDescent="0.25">
      <c r="A9" s="24"/>
      <c r="B9" s="30"/>
      <c r="C9" s="30"/>
      <c r="D9" s="24"/>
      <c r="E9" s="30"/>
    </row>
    <row r="10" spans="1:7" ht="15.75" x14ac:dyDescent="0.25">
      <c r="A10" s="28"/>
      <c r="B10" s="30"/>
      <c r="C10" s="30"/>
      <c r="D10" s="30"/>
      <c r="E10" s="30"/>
    </row>
    <row r="12" spans="1:7" ht="15.75" x14ac:dyDescent="0.25">
      <c r="B12" s="447"/>
      <c r="C12" s="448"/>
      <c r="D12" s="448"/>
      <c r="E12" s="448"/>
      <c r="F12" s="11"/>
      <c r="G12" s="12"/>
    </row>
    <row r="14" spans="1:7" x14ac:dyDescent="0.25">
      <c r="B14" t="s">
        <v>82</v>
      </c>
    </row>
    <row r="15" spans="1:7" x14ac:dyDescent="0.25">
      <c r="B15" t="s">
        <v>101</v>
      </c>
      <c r="C15" t="s">
        <v>86</v>
      </c>
      <c r="D15" t="s">
        <v>102</v>
      </c>
    </row>
    <row r="16" spans="1:7" x14ac:dyDescent="0.25">
      <c r="B16" s="447" t="s">
        <v>96</v>
      </c>
      <c r="C16" s="448"/>
      <c r="D16" s="448"/>
      <c r="E16" s="448"/>
    </row>
  </sheetData>
  <mergeCells count="3">
    <mergeCell ref="A1:E1"/>
    <mergeCell ref="B12:E12"/>
    <mergeCell ref="B16:E16"/>
  </mergeCells>
  <hyperlinks>
    <hyperlink ref="A1" r:id="rId1" display="consultantplus://offline/ref=81C534AC1618B38338B7138DDEB14344F59B417381706259B468524054C32ECBB30FCA5546109B5D4A4FBD6DK2O"/>
  </hyperlinks>
  <pageMargins left="0" right="0" top="0" bottom="0" header="0.31496062992125984" footer="0.31496062992125984"/>
  <pageSetup paperSize="9" scale="75"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4"/>
  <sheetViews>
    <sheetView workbookViewId="0">
      <selection activeCell="F22" sqref="F22"/>
    </sheetView>
  </sheetViews>
  <sheetFormatPr defaultRowHeight="15" x14ac:dyDescent="0.25"/>
  <cols>
    <col min="2" max="2" width="10" bestFit="1" customWidth="1"/>
  </cols>
  <sheetData>
    <row r="1" spans="2:8" x14ac:dyDescent="0.25">
      <c r="B1" t="s">
        <v>99</v>
      </c>
      <c r="D1">
        <v>2018</v>
      </c>
      <c r="F1">
        <v>2019</v>
      </c>
      <c r="H1">
        <v>2020</v>
      </c>
    </row>
    <row r="2" spans="2:8" x14ac:dyDescent="0.25">
      <c r="B2">
        <v>55000</v>
      </c>
      <c r="D2">
        <v>6000</v>
      </c>
      <c r="F2">
        <v>49000</v>
      </c>
      <c r="H2">
        <v>0</v>
      </c>
    </row>
    <row r="3" spans="2:8" x14ac:dyDescent="0.25">
      <c r="B3">
        <v>3000</v>
      </c>
      <c r="D3">
        <v>1500</v>
      </c>
      <c r="F3">
        <v>1500</v>
      </c>
      <c r="H3">
        <v>0</v>
      </c>
    </row>
    <row r="4" spans="2:8" x14ac:dyDescent="0.25">
      <c r="B4" s="10">
        <v>200000</v>
      </c>
      <c r="D4">
        <v>50000</v>
      </c>
      <c r="F4">
        <v>150000</v>
      </c>
      <c r="H4">
        <v>0</v>
      </c>
    </row>
    <row r="5" spans="2:8" x14ac:dyDescent="0.25">
      <c r="B5">
        <v>10175.6</v>
      </c>
      <c r="D5">
        <v>10175.6</v>
      </c>
      <c r="F5">
        <v>0</v>
      </c>
      <c r="H5">
        <v>0</v>
      </c>
    </row>
    <row r="6" spans="2:8" x14ac:dyDescent="0.25">
      <c r="B6">
        <v>785.70799999999997</v>
      </c>
      <c r="D6">
        <v>785.70799999999997</v>
      </c>
      <c r="F6">
        <v>0</v>
      </c>
      <c r="H6">
        <v>0</v>
      </c>
    </row>
    <row r="7" spans="2:8" x14ac:dyDescent="0.25">
      <c r="B7">
        <v>2931.56</v>
      </c>
      <c r="D7">
        <v>2931.56</v>
      </c>
      <c r="F7">
        <v>0</v>
      </c>
      <c r="H7">
        <v>0</v>
      </c>
    </row>
    <row r="8" spans="2:8" x14ac:dyDescent="0.25">
      <c r="B8">
        <v>55699.64</v>
      </c>
      <c r="D8">
        <v>55699.64</v>
      </c>
      <c r="F8">
        <v>0</v>
      </c>
      <c r="H8">
        <v>0</v>
      </c>
    </row>
    <row r="9" spans="2:8" x14ac:dyDescent="0.25">
      <c r="B9">
        <v>50000</v>
      </c>
      <c r="D9">
        <v>5000</v>
      </c>
      <c r="F9">
        <v>45000</v>
      </c>
      <c r="H9">
        <v>0</v>
      </c>
    </row>
    <row r="10" spans="2:8" x14ac:dyDescent="0.25">
      <c r="B10">
        <v>150000</v>
      </c>
      <c r="D10">
        <v>15000</v>
      </c>
      <c r="F10">
        <v>135000</v>
      </c>
      <c r="H10">
        <v>0</v>
      </c>
    </row>
    <row r="11" spans="2:8" x14ac:dyDescent="0.25">
      <c r="B11">
        <v>150000</v>
      </c>
      <c r="D11">
        <v>15000</v>
      </c>
      <c r="F11">
        <v>135000</v>
      </c>
      <c r="H11">
        <v>0</v>
      </c>
    </row>
    <row r="12" spans="2:8" x14ac:dyDescent="0.25">
      <c r="B12">
        <f>D12+F12+H12</f>
        <v>8851.7099999999991</v>
      </c>
      <c r="D12">
        <v>3500</v>
      </c>
      <c r="F12">
        <v>2500</v>
      </c>
      <c r="H12">
        <v>2851.71</v>
      </c>
    </row>
    <row r="13" spans="2:8" x14ac:dyDescent="0.25">
      <c r="B13">
        <f>D13+F13+H13</f>
        <v>3208.5</v>
      </c>
      <c r="D13">
        <v>1800</v>
      </c>
      <c r="F13">
        <v>900</v>
      </c>
      <c r="H13">
        <v>508.5</v>
      </c>
    </row>
    <row r="14" spans="2:8" x14ac:dyDescent="0.25">
      <c r="B14">
        <f>D14+F14+H14</f>
        <v>3595</v>
      </c>
      <c r="D14">
        <v>1700</v>
      </c>
      <c r="F14">
        <v>1500</v>
      </c>
      <c r="H14">
        <v>395</v>
      </c>
    </row>
    <row r="15" spans="2:8" x14ac:dyDescent="0.25">
      <c r="B15">
        <f>D15+E15+F15+H15</f>
        <v>2346.9</v>
      </c>
      <c r="D15">
        <v>1100</v>
      </c>
      <c r="F15">
        <v>700</v>
      </c>
      <c r="H15">
        <v>546.9</v>
      </c>
    </row>
    <row r="16" spans="2:8" x14ac:dyDescent="0.25">
      <c r="B16">
        <f>D16+F16+H16</f>
        <v>3401.6</v>
      </c>
      <c r="D16">
        <v>1700</v>
      </c>
      <c r="F16">
        <v>850</v>
      </c>
      <c r="H16">
        <v>851.6</v>
      </c>
    </row>
    <row r="17" spans="2:8" x14ac:dyDescent="0.25">
      <c r="B17">
        <f>D17+F17+H17</f>
        <v>6448.259</v>
      </c>
      <c r="D17">
        <v>2507.5050000000001</v>
      </c>
      <c r="F17">
        <v>1685.0920000000001</v>
      </c>
      <c r="H17">
        <v>2255.6619999999998</v>
      </c>
    </row>
    <row r="18" spans="2:8" x14ac:dyDescent="0.25">
      <c r="B18">
        <v>2200</v>
      </c>
      <c r="D18">
        <v>2200</v>
      </c>
      <c r="F18">
        <v>0</v>
      </c>
      <c r="H18">
        <v>0</v>
      </c>
    </row>
    <row r="19" spans="2:8" x14ac:dyDescent="0.25">
      <c r="B19">
        <f>D19+F19+H19</f>
        <v>1725</v>
      </c>
      <c r="D19">
        <v>575</v>
      </c>
      <c r="F19">
        <v>575</v>
      </c>
      <c r="H19">
        <v>575</v>
      </c>
    </row>
    <row r="20" spans="2:8" x14ac:dyDescent="0.25">
      <c r="B20">
        <v>7800</v>
      </c>
      <c r="D20">
        <v>2600</v>
      </c>
      <c r="F20">
        <v>2600</v>
      </c>
      <c r="H20">
        <v>2600</v>
      </c>
    </row>
    <row r="21" spans="2:8" x14ac:dyDescent="0.25">
      <c r="B21" s="14">
        <f>B20+B19+B18+B17+B16+B15+B14+B13+B12+B11+B10+B9+B8+B7+B6+B5+B4+B3+B2</f>
        <v>717169.47699999996</v>
      </c>
      <c r="C21" s="13"/>
      <c r="D21" s="13">
        <f>D20+D19+D18+D17+D16+D15+D14+D13+D12+D11+D10+D9+D8+D7+D6+D5+D4+D3+D2</f>
        <v>179775.01300000001</v>
      </c>
      <c r="E21" s="13"/>
      <c r="F21">
        <f>F20+F19+F17+F16+F15+F14+F13+F12+F11+F10+F9+F4+F3+F2</f>
        <v>526810.09199999995</v>
      </c>
      <c r="H21">
        <f>H20+H19+H17+H16+H15+H14+H13+H12</f>
        <v>10584.371999999999</v>
      </c>
    </row>
    <row r="22" spans="2:8" x14ac:dyDescent="0.25">
      <c r="B22" s="13"/>
      <c r="C22" s="13"/>
      <c r="D22" s="13"/>
      <c r="E22" s="13"/>
    </row>
    <row r="24" spans="2:8" x14ac:dyDescent="0.25">
      <c r="B24">
        <f>D21+F21+H21</f>
        <v>717169.47699999996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Форма 1</vt:lpstr>
      <vt:lpstr>Форма 3</vt:lpstr>
      <vt:lpstr>Форма 4</vt:lpstr>
      <vt:lpstr>Форма 5</vt:lpstr>
      <vt:lpstr>Форма 6</vt: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Грабовская Анна Сергеевна</dc:creator>
  <cp:lastModifiedBy>Грабовская Анна Сергеевна</cp:lastModifiedBy>
  <cp:lastPrinted>2021-03-18T07:01:12Z</cp:lastPrinted>
  <dcterms:created xsi:type="dcterms:W3CDTF">2016-10-07T07:31:37Z</dcterms:created>
  <dcterms:modified xsi:type="dcterms:W3CDTF">2021-03-26T05:08:19Z</dcterms:modified>
</cp:coreProperties>
</file>