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workbookProtection workbookPassword="CB6B" lockStructure="1"/>
  <bookViews>
    <workbookView xWindow="360" yWindow="15" windowWidth="20730" windowHeight="9720" activeTab="1"/>
  </bookViews>
  <sheets>
    <sheet name="СПН Форма 3" sheetId="1" r:id="rId1"/>
    <sheet name="СПН Форма 1_2022" sheetId="2" r:id="rId2"/>
  </sheets>
  <definedNames>
    <definedName name="_GoBack" localSheetId="1">'СПН Форма 1_2022'!$S$127</definedName>
    <definedName name="_xlnm.Print_Area" localSheetId="1">'СПН Форма 1_2022'!$A$1:$V$168</definedName>
  </definedNames>
  <calcPr calcId="145621"/>
</workbook>
</file>

<file path=xl/calcChain.xml><?xml version="1.0" encoding="utf-8"?>
<calcChain xmlns="http://schemas.openxmlformats.org/spreadsheetml/2006/main">
  <c r="L163" i="2" l="1"/>
  <c r="K163" i="2"/>
  <c r="J163" i="2"/>
  <c r="I163" i="2"/>
  <c r="H163" i="2"/>
  <c r="G163" i="2"/>
  <c r="T161" i="2"/>
  <c r="L159" i="2"/>
  <c r="K159" i="2"/>
  <c r="J159" i="2"/>
  <c r="I159" i="2"/>
  <c r="H159" i="2"/>
  <c r="G159" i="2"/>
  <c r="R156" i="2"/>
  <c r="L149" i="2"/>
  <c r="J149" i="2"/>
  <c r="I149" i="2"/>
  <c r="H149" i="2"/>
  <c r="G149" i="2"/>
  <c r="L146" i="2"/>
  <c r="J146" i="2"/>
  <c r="I146" i="2"/>
  <c r="H146" i="2"/>
  <c r="G146" i="2"/>
  <c r="L144" i="2"/>
  <c r="L143" i="2" s="1"/>
  <c r="J144" i="2"/>
  <c r="J143" i="2" s="1"/>
  <c r="I144" i="2"/>
  <c r="H144" i="2"/>
  <c r="H143" i="2" s="1"/>
  <c r="G144" i="2"/>
  <c r="I143" i="2"/>
  <c r="G143" i="2"/>
  <c r="T140" i="2"/>
  <c r="K140" i="2"/>
  <c r="M140" i="2" s="1"/>
  <c r="T139" i="2"/>
  <c r="M139" i="2"/>
  <c r="K139" i="2"/>
  <c r="T138" i="2"/>
  <c r="K138" i="2"/>
  <c r="M138" i="2" s="1"/>
  <c r="T137" i="2"/>
  <c r="M137" i="2"/>
  <c r="K137" i="2"/>
  <c r="T136" i="2"/>
  <c r="K136" i="2"/>
  <c r="M136" i="2" s="1"/>
  <c r="T135" i="2"/>
  <c r="M135" i="2"/>
  <c r="K135" i="2"/>
  <c r="U134" i="2"/>
  <c r="K134" i="2"/>
  <c r="M134" i="2" s="1"/>
  <c r="U133" i="2"/>
  <c r="M133" i="2"/>
  <c r="K133" i="2"/>
  <c r="U132" i="2"/>
  <c r="K132" i="2"/>
  <c r="M132" i="2" s="1"/>
  <c r="T131" i="2"/>
  <c r="M131" i="2"/>
  <c r="K131" i="2"/>
  <c r="U130" i="2"/>
  <c r="K130" i="2"/>
  <c r="M130" i="2" s="1"/>
  <c r="T129" i="2"/>
  <c r="M129" i="2"/>
  <c r="K129" i="2"/>
  <c r="M128" i="2"/>
  <c r="K128" i="2"/>
  <c r="M127" i="2"/>
  <c r="K127" i="2"/>
  <c r="M126" i="2"/>
  <c r="K126" i="2"/>
  <c r="K149" i="2" s="1"/>
  <c r="T125" i="2"/>
  <c r="T148" i="2" s="1"/>
  <c r="T150" i="2" s="1"/>
  <c r="R152" i="2" s="1"/>
  <c r="R153" i="2" s="1"/>
  <c r="K125" i="2"/>
  <c r="K146" i="2" s="1"/>
  <c r="K144" i="2" s="1"/>
  <c r="K143" i="2" s="1"/>
  <c r="M143" i="2" s="1"/>
  <c r="L114" i="2"/>
  <c r="L160" i="2" s="1"/>
  <c r="K114" i="2"/>
  <c r="K160" i="2" s="1"/>
  <c r="J114" i="2"/>
  <c r="J160" i="2" s="1"/>
  <c r="I114" i="2"/>
  <c r="I160" i="2" s="1"/>
  <c r="H114" i="2"/>
  <c r="H160" i="2" s="1"/>
  <c r="G114" i="2"/>
  <c r="G160" i="2" s="1"/>
  <c r="L110" i="2"/>
  <c r="L109" i="2" s="1"/>
  <c r="J110" i="2"/>
  <c r="J109" i="2" s="1"/>
  <c r="H110" i="2"/>
  <c r="H109" i="2" s="1"/>
  <c r="T107" i="2"/>
  <c r="M107" i="2"/>
  <c r="K107" i="2"/>
  <c r="T106" i="2"/>
  <c r="T114" i="2" s="1"/>
  <c r="T116" i="2" s="1"/>
  <c r="K106" i="2"/>
  <c r="M106" i="2" s="1"/>
  <c r="T105" i="2"/>
  <c r="M105" i="2"/>
  <c r="K105" i="2"/>
  <c r="R103" i="2"/>
  <c r="R109" i="2" s="1"/>
  <c r="R111" i="2" s="1"/>
  <c r="R102" i="2"/>
  <c r="L92" i="2"/>
  <c r="L90" i="2" s="1"/>
  <c r="L89" i="2" s="1"/>
  <c r="J92" i="2"/>
  <c r="J90" i="2" s="1"/>
  <c r="J89" i="2" s="1"/>
  <c r="I92" i="2"/>
  <c r="H92" i="2"/>
  <c r="H90" i="2" s="1"/>
  <c r="H89" i="2" s="1"/>
  <c r="G92" i="2"/>
  <c r="I90" i="2"/>
  <c r="G90" i="2"/>
  <c r="I89" i="2"/>
  <c r="G89" i="2"/>
  <c r="T87" i="2"/>
  <c r="M86" i="2"/>
  <c r="K86" i="2"/>
  <c r="T85" i="2"/>
  <c r="K85" i="2"/>
  <c r="M85" i="2" s="1"/>
  <c r="K84" i="2"/>
  <c r="M84" i="2" s="1"/>
  <c r="T83" i="2"/>
  <c r="T94" i="2" s="1"/>
  <c r="T96" i="2" s="1"/>
  <c r="M83" i="2"/>
  <c r="K83" i="2"/>
  <c r="K92" i="2" s="1"/>
  <c r="K90" i="2" s="1"/>
  <c r="K89" i="2" s="1"/>
  <c r="M89" i="2" s="1"/>
  <c r="R81" i="2"/>
  <c r="R80" i="2"/>
  <c r="R79" i="2"/>
  <c r="R89" i="2" s="1"/>
  <c r="R91" i="2" s="1"/>
  <c r="L73" i="2"/>
  <c r="L162" i="2" s="1"/>
  <c r="J73" i="2"/>
  <c r="J162" i="2" s="1"/>
  <c r="I73" i="2"/>
  <c r="I162" i="2" s="1"/>
  <c r="H73" i="2"/>
  <c r="H162" i="2" s="1"/>
  <c r="G73" i="2"/>
  <c r="G162" i="2" s="1"/>
  <c r="L72" i="2"/>
  <c r="L161" i="2" s="1"/>
  <c r="J72" i="2"/>
  <c r="J161" i="2" s="1"/>
  <c r="I72" i="2"/>
  <c r="I161" i="2" s="1"/>
  <c r="H72" i="2"/>
  <c r="H161" i="2" s="1"/>
  <c r="G72" i="2"/>
  <c r="G161" i="2" s="1"/>
  <c r="L69" i="2"/>
  <c r="L158" i="2" s="1"/>
  <c r="L156" i="2" s="1"/>
  <c r="L155" i="2" s="1"/>
  <c r="J69" i="2"/>
  <c r="J158" i="2" s="1"/>
  <c r="I69" i="2"/>
  <c r="I158" i="2" s="1"/>
  <c r="I156" i="2" s="1"/>
  <c r="I155" i="2" s="1"/>
  <c r="H69" i="2"/>
  <c r="H158" i="2" s="1"/>
  <c r="G69" i="2"/>
  <c r="G158" i="2" s="1"/>
  <c r="G156" i="2" s="1"/>
  <c r="G155" i="2" s="1"/>
  <c r="L67" i="2"/>
  <c r="J67" i="2"/>
  <c r="H67" i="2"/>
  <c r="L66" i="2"/>
  <c r="J66" i="2"/>
  <c r="H66" i="2"/>
  <c r="T64" i="2"/>
  <c r="K64" i="2"/>
  <c r="M64" i="2" s="1"/>
  <c r="T63" i="2"/>
  <c r="M63" i="2"/>
  <c r="K63" i="2"/>
  <c r="T62" i="2"/>
  <c r="K62" i="2"/>
  <c r="M62" i="2" s="1"/>
  <c r="T61" i="2"/>
  <c r="M61" i="2"/>
  <c r="K61" i="2"/>
  <c r="R59" i="2"/>
  <c r="R58" i="2"/>
  <c r="R57" i="2"/>
  <c r="T56" i="2"/>
  <c r="M56" i="2"/>
  <c r="K56" i="2"/>
  <c r="T55" i="2"/>
  <c r="K55" i="2"/>
  <c r="M55" i="2" s="1"/>
  <c r="T54" i="2"/>
  <c r="M54" i="2"/>
  <c r="K54" i="2"/>
  <c r="U53" i="2"/>
  <c r="K53" i="2"/>
  <c r="M53" i="2" s="1"/>
  <c r="T52" i="2"/>
  <c r="M52" i="2"/>
  <c r="K52" i="2"/>
  <c r="T51" i="2"/>
  <c r="K51" i="2"/>
  <c r="M51" i="2" s="1"/>
  <c r="S49" i="2"/>
  <c r="S48" i="2"/>
  <c r="T47" i="2"/>
  <c r="M45" i="2"/>
  <c r="K45" i="2"/>
  <c r="M44" i="2"/>
  <c r="K44" i="2"/>
  <c r="T42" i="2"/>
  <c r="T71" i="2" s="1"/>
  <c r="K42" i="2"/>
  <c r="M42" i="2" s="1"/>
  <c r="K41" i="2"/>
  <c r="M41" i="2" s="1"/>
  <c r="T37" i="2"/>
  <c r="M37" i="2"/>
  <c r="K37" i="2"/>
  <c r="M35" i="2"/>
  <c r="K35" i="2"/>
  <c r="M34" i="2"/>
  <c r="K34" i="2"/>
  <c r="M33" i="2"/>
  <c r="K33" i="2"/>
  <c r="M31" i="2"/>
  <c r="K31" i="2"/>
  <c r="K73" i="2" s="1"/>
  <c r="K162" i="2" s="1"/>
  <c r="M30" i="2"/>
  <c r="K30" i="2"/>
  <c r="M29" i="2"/>
  <c r="K29" i="2"/>
  <c r="M28" i="2"/>
  <c r="K28" i="2"/>
  <c r="M27" i="2"/>
  <c r="K27" i="2"/>
  <c r="K72" i="2" s="1"/>
  <c r="K161" i="2" s="1"/>
  <c r="S22" i="2"/>
  <c r="R21" i="2"/>
  <c r="R20" i="2"/>
  <c r="R66" i="2" s="1"/>
  <c r="R15" i="2"/>
  <c r="R14" i="2"/>
  <c r="R13" i="2"/>
  <c r="R11" i="2"/>
  <c r="R10" i="2"/>
  <c r="R155" i="2" l="1"/>
  <c r="R157" i="2" s="1"/>
  <c r="R68" i="2"/>
  <c r="T160" i="2"/>
  <c r="T162" i="2" s="1"/>
  <c r="T73" i="2"/>
  <c r="H156" i="2"/>
  <c r="H155" i="2" s="1"/>
  <c r="J156" i="2"/>
  <c r="J155" i="2" s="1"/>
  <c r="R98" i="2"/>
  <c r="R99" i="2" s="1"/>
  <c r="R118" i="2"/>
  <c r="R119" i="2" s="1"/>
  <c r="K69" i="2"/>
  <c r="G67" i="2"/>
  <c r="G66" i="2" s="1"/>
  <c r="I67" i="2"/>
  <c r="I66" i="2" s="1"/>
  <c r="G110" i="2"/>
  <c r="G109" i="2" s="1"/>
  <c r="I110" i="2"/>
  <c r="I109" i="2" s="1"/>
  <c r="K110" i="2"/>
  <c r="K109" i="2" s="1"/>
  <c r="M125" i="2"/>
  <c r="K158" i="2" l="1"/>
  <c r="K156" i="2" s="1"/>
  <c r="K155" i="2" s="1"/>
  <c r="M155" i="2" s="1"/>
  <c r="K67" i="2"/>
  <c r="K66" i="2" s="1"/>
  <c r="M66" i="2" s="1"/>
  <c r="R75" i="2" s="1"/>
  <c r="R76" i="2" s="1"/>
  <c r="R164" i="2"/>
  <c r="R165" i="2" s="1"/>
</calcChain>
</file>

<file path=xl/sharedStrings.xml><?xml version="1.0" encoding="utf-8"?>
<sst xmlns="http://schemas.openxmlformats.org/spreadsheetml/2006/main" count="1142" uniqueCount="362">
  <si>
    <t>Форма 3. Сведения о внесенных за период реализации изменениях в муниципальную программу</t>
  </si>
  <si>
    <t>№ п/п</t>
  </si>
  <si>
    <t>Вид правового акта</t>
  </si>
  <si>
    <t>Дата принятия</t>
  </si>
  <si>
    <t>Номер</t>
  </si>
  <si>
    <t>Суть изменений (краткое изложение)</t>
  </si>
  <si>
    <t>Постановление Администрации города Ижевска</t>
  </si>
  <si>
    <t xml:space="preserve">Утверждение муниципальной программы </t>
  </si>
  <si>
    <t>Приведение содержания программы в соответствие с решением Городской думы города Ижевска № 835, с целью эффективного использования бюджетных средств.</t>
  </si>
  <si>
    <t>Приведение содержания программы в соответствие с решением Городской думы города Ижевска от 17.12.2020 № 64 «О бюджете муниципального   образования «Город Ижевск» на 2021 год и плановый период 2022 и 2023 годов», с целью эффективного использования бюджетных средств и в части приведения значений целевых показателей (индикаторов) в соответствие с фактическими данными за 2020 год.</t>
  </si>
  <si>
    <t>Приведение содержания программы в соответствие с решением Городской думы города Ижевска от 16.12.2021 № 208 «О бюджете муниципального образования «Город Ижевск» на 2022 год и плановый период 2023 и 2024 годов», с целью эффективного использования бюджетных средств и в части приведения значений целевых показателей (индикаторов) в соответствие с фактическими данными за 2021 год.</t>
  </si>
  <si>
    <t>…</t>
  </si>
  <si>
    <t>Форма 1. Отчет о выполнении программных мероприятий и достигнутых значениях показателей, результатах оценки эффективности реализации муниципальной программы муниципального образования «Город Ижевск» «Социальная поддержка населения»  за 2022 год</t>
  </si>
  <si>
    <t>Код аналитической программной классификации</t>
  </si>
  <si>
    <r>
      <t>Наименование подпрограммы, основного мероприятия, мероприятия</t>
    </r>
    <r>
      <rPr>
        <vertAlign val="superscript"/>
        <sz val="12"/>
        <color theme="1"/>
        <rFont val="Times New Roman"/>
      </rPr>
      <t>1</t>
    </r>
  </si>
  <si>
    <t>Ответственный исполнитель подпрограммы, основного мероприятия, мероприятия</t>
  </si>
  <si>
    <t>Источник финансирования</t>
  </si>
  <si>
    <t>Расходы, тыс. рублей</t>
  </si>
  <si>
    <t>Неиспользованная экономия бюджетных средств, полученная по итогам проведения конкурентных закупок, тыс. руб.</t>
  </si>
  <si>
    <r>
      <t>Степень соответствия запланированному уровню расходов бюджета</t>
    </r>
    <r>
      <rPr>
        <vertAlign val="superscript"/>
        <sz val="12"/>
        <color theme="1"/>
        <rFont val="Times New Roman"/>
      </rPr>
      <t>4</t>
    </r>
    <r>
      <rPr>
        <sz val="12"/>
        <color theme="1"/>
        <rFont val="Times New Roman"/>
      </rPr>
      <t xml:space="preserve"> (ССур) (гр.11/(гр.7-гр.12))</t>
    </r>
  </si>
  <si>
    <t>Достижение плановых значений ожидаемых конечных результатов, целевых показателей (индикаторов), ожидаемых непосредственных результатов</t>
  </si>
  <si>
    <r>
      <t>Выполнено/не выполнено/не учитывается. Причины невыполнения (недостижения)</t>
    </r>
    <r>
      <rPr>
        <vertAlign val="superscript"/>
        <sz val="12"/>
        <color theme="1"/>
        <rFont val="Times New Roman"/>
      </rPr>
      <t>8</t>
    </r>
  </si>
  <si>
    <t>МП</t>
  </si>
  <si>
    <t>Пп</t>
  </si>
  <si>
    <t>ОМ М</t>
  </si>
  <si>
    <r>
      <t>план</t>
    </r>
    <r>
      <rPr>
        <vertAlign val="superscript"/>
        <sz val="12"/>
        <color theme="1"/>
        <rFont val="Times New Roman"/>
      </rPr>
      <t>2</t>
    </r>
  </si>
  <si>
    <t>кассовое исполнение на конец отчетного периода</t>
  </si>
  <si>
    <t>кредиторская задолженность за отчетный период</t>
  </si>
  <si>
    <r>
      <t>факт</t>
    </r>
    <r>
      <rPr>
        <vertAlign val="superscript"/>
        <sz val="12"/>
        <color theme="1"/>
        <rFont val="Times New Roman"/>
      </rPr>
      <t>3</t>
    </r>
    <r>
      <rPr>
        <sz val="12"/>
        <color theme="1"/>
        <rFont val="Times New Roman"/>
      </rPr>
      <t xml:space="preserve"> (гр.8-гр.9+гр.10+иные источники)</t>
    </r>
  </si>
  <si>
    <t>Наименование ожидаемых конечных результатов, целевых показателей (индикаторов), ожидаемых непосредственных результатов</t>
  </si>
  <si>
    <t>ед. изм.</t>
  </si>
  <si>
    <r>
      <t>план (ЗПп)</t>
    </r>
    <r>
      <rPr>
        <vertAlign val="superscript"/>
        <sz val="12"/>
        <color theme="1"/>
        <rFont val="Times New Roman"/>
      </rPr>
      <t>5</t>
    </r>
  </si>
  <si>
    <t>факт (ЗПф)</t>
  </si>
  <si>
    <r>
      <t>степень достижения плановых значений ожидаемых конечных результатов, целевых показателей (индикаторов) (СДпз)</t>
    </r>
    <r>
      <rPr>
        <vertAlign val="superscript"/>
        <sz val="12"/>
        <color theme="1"/>
        <rFont val="Times New Roman"/>
      </rPr>
      <t>6</t>
    </r>
  </si>
  <si>
    <r>
      <t>степень достижения плановых значений ожидаемых непосредственных результатов (СДонр)</t>
    </r>
    <r>
      <rPr>
        <vertAlign val="superscript"/>
        <sz val="12"/>
        <color theme="1"/>
        <rFont val="Times New Roman"/>
      </rPr>
      <t>7</t>
    </r>
  </si>
  <si>
    <t>всего</t>
  </si>
  <si>
    <t>в т.ч. кредиторская задолженность прошлых отчетных периодов</t>
  </si>
  <si>
    <t>с тенденцией увеличения значений</t>
  </si>
  <si>
    <t>с тенденцией снижения значений</t>
  </si>
  <si>
    <t>03</t>
  </si>
  <si>
    <t>1</t>
  </si>
  <si>
    <t>00 00000</t>
  </si>
  <si>
    <t xml:space="preserve">Наименование цели программы: Повышение социального благополучия населения, сохранение и укрепление здоровья населения города Ижевска, повышение уровня доступности городской инфраструктуры. </t>
  </si>
  <si>
    <t>1. Увеличение доли детей-сирот и детей, оставшихся без попечения родителей, переданных на воспитание в семьи, в общей численности детей-сирот и детей, оставшихся без попечения  родителей</t>
  </si>
  <si>
    <t>%</t>
  </si>
  <si>
    <t>-</t>
  </si>
  <si>
    <t>х</t>
  </si>
  <si>
    <t>Не учитывается. ПАГ от 27.12.2013 № 1648.</t>
  </si>
  <si>
    <t>2. Снижение доли детей-сирот и детей, оставшихся без попечения родителей, в общей численности детского населения</t>
  </si>
  <si>
    <t>3. Увеличение количества многодетных семей</t>
  </si>
  <si>
    <t>семей</t>
  </si>
  <si>
    <t>4. Увеличение доли детей-сирот и детей, оставшихся без попечения родителей улучшивших жилищные условия, в общей численности детей-сирот и детей, оставшихся без попечения  родителей состоящих на учете</t>
  </si>
  <si>
    <t>5. Увеличение количества  снятых с учета семей, находящихся в социально опасном положении, в связи с улучшением ситуации в семье, от общего числа семей, находившихся на учете</t>
  </si>
  <si>
    <t>Не выполнено. Увеличение количества семей, не исполняющих родительские обязанности по воспитанию и содержанию своих детей</t>
  </si>
  <si>
    <t>6. Снижение смертности населения (без показателя внешних причин)</t>
  </si>
  <si>
    <t>умерших на 100 тыс. чел.</t>
  </si>
  <si>
    <t xml:space="preserve"> </t>
  </si>
  <si>
    <t>Выполнено</t>
  </si>
  <si>
    <t>7. Увеличение количества пенсионеров, имеющих право проезда в городском транспорте общего пользования по электронной транспортной карте пенсионера города Ижевска</t>
  </si>
  <si>
    <t>человек</t>
  </si>
  <si>
    <t>8. 100 % исполнение мер социальной поддержки Почетным гражданам города Ижевска, вдовам Почетных граждан города Ижевска</t>
  </si>
  <si>
    <t>9. Увеличение доли доступных для инвалидов и других мало-мобильных групп населения приоритетных объектов социальной, транспортной инфра-структуры города в общей численности приоритетных объектов</t>
  </si>
  <si>
    <t>Подпрограмма 1. Социальная поддержка семьи и детей</t>
  </si>
  <si>
    <t xml:space="preserve">Наименование цели подпрограммы 1.Повышение социального благополучия семей с детьми;  профилактика заболеваний, формирование у населения новых поведенческих стереотипов в отношении здорового образа жизни. </t>
  </si>
  <si>
    <t>4. Увеличение доли детей-сирот и детей, оставшихся без попечения родителей, улучшивших жилищные условия, в общей численности детей-сирот и детей, оставшихся без попечения  родителей состоящих на учете</t>
  </si>
  <si>
    <t xml:space="preserve">Не выполнено. Снижение показателя связано с объемом выделенных средств из бюджета УР и РФ </t>
  </si>
  <si>
    <t>6.Снижение смертности населения (без показателя внешних причин)</t>
  </si>
  <si>
    <t xml:space="preserve">Наименование задачи 1 подпрограммы 1.Развитие различных форм семейного устройства детей-сирот и детей, оставшихся без попечения родителей. </t>
  </si>
  <si>
    <t>1. Количество детей-сирот и детей, оставшихся без попечения родителей</t>
  </si>
  <si>
    <t>чел.</t>
  </si>
  <si>
    <t>2. Количество детей, находящихся в приемной семье</t>
  </si>
  <si>
    <t>детей</t>
  </si>
  <si>
    <t>3. Количество детей,  находящихся под опекой (попечительством)</t>
  </si>
  <si>
    <t>01 00000</t>
  </si>
  <si>
    <t>Основное мероприятие 1. Оказание мер социальной поддержки детям-сиротам и детям, оставшимся без попечения родителей</t>
  </si>
  <si>
    <t>01 02160</t>
  </si>
  <si>
    <t>Оказание содействия детям-сиро-там и детям, оставшимся без попечения родителей, в обучении на подготовительных отделениях образовательных организаций высшего образования (п.5 ст.2 Закона УР от 06.03.2007 №2-РЗ)</t>
  </si>
  <si>
    <t>УСПиДС, Администрации районов города Ижевска</t>
  </si>
  <si>
    <t>Субвенции из бюджета УР</t>
  </si>
  <si>
    <t xml:space="preserve">Количество детей-сирот, прошедших обучение на подготовительных курсах </t>
  </si>
  <si>
    <t>01 04250</t>
  </si>
  <si>
    <t>Социальная поддержка детей-сирот и детей, оставшихся без попечения родителей, переданных в приемные семьи (п.4 ст.2 Закона УР от 06.03.2007 №2-РЗ)</t>
  </si>
  <si>
    <t>УСПи ДС</t>
  </si>
  <si>
    <t>Количество приемных семей</t>
  </si>
  <si>
    <t>01 04260</t>
  </si>
  <si>
    <t>Выплата денежных средств на содержание детей, находящихся под опекой (попечительством) (п.3 ст.2 Закона УР от 06.03.2007 №2-РЗ)</t>
  </si>
  <si>
    <t>Количество детей,  находящихся под опекой (попечительством), получающих денежные средства</t>
  </si>
  <si>
    <t>01 06330</t>
  </si>
  <si>
    <t>Выплата денежных средств на содержание усыновленных (удочеренных) детей (пп.4.1 п.4 ст.2 Закона УР от 06.03.2007 №2-РЗ)</t>
  </si>
  <si>
    <t>Количество усыновленных (удочеренных) детей, на содержание которых выплачиваются ежемесячные денежные средства</t>
  </si>
  <si>
    <t>01 52600</t>
  </si>
  <si>
    <t>Выплата единовременных пособий при всех формах устройства детей, лишенных родительского попечения, в семью (ст.3 Закона РФ от 19.05.1995 № 81-ФЗ, Закон УР от 06.03.2007 №2-РЗ)</t>
  </si>
  <si>
    <t>Субвенции из бюджета РФ</t>
  </si>
  <si>
    <t>Количество лишенных родительского попечения детей, переданных на воспитание в семью</t>
  </si>
  <si>
    <t>02 00000</t>
  </si>
  <si>
    <t>Основное мероприятие 2. Опека и попечительство в отношении несовершеннолетних</t>
  </si>
  <si>
    <t>02 00001</t>
  </si>
  <si>
    <t>Организация деятельности по устройству детей-сирот и детей, оставшихся без попечения родителей, на воспитание в замещающую семью</t>
  </si>
  <si>
    <t>УСПи ДС, Администрации районов города Ижевска</t>
  </si>
  <si>
    <t>без финансирования</t>
  </si>
  <si>
    <t>Количество детей-сирот и детей, оставшихся без попечения родителей, устроенных на воспитание в семьи</t>
  </si>
  <si>
    <t>02 00002</t>
  </si>
  <si>
    <t>Организация и проведение мероприятий по пропаганде семейных форм устройства детей-сирот и детей, оставшихся без попечения родителей (консультации, встречи, семинары, форумы)</t>
  </si>
  <si>
    <t>Количество участников</t>
  </si>
  <si>
    <t>02 00003</t>
  </si>
  <si>
    <t xml:space="preserve">Осуществление деятельности по профилактике семейного неблагополучия по возвращению детей-сирот и детей, оставшихся без попечения родителей, в кровную семью </t>
  </si>
  <si>
    <t xml:space="preserve">Количество детей, возвращенных в кровную семью </t>
  </si>
  <si>
    <t>03 00000</t>
  </si>
  <si>
    <t>Основное мероприятие 3. Обеспечение жильем детей – сирот и детей, оставшихся без попечения родителей</t>
  </si>
  <si>
    <t>03 05660</t>
  </si>
  <si>
    <t>Обеспечение осуществления отдельных государственных полномочий, передаваемых в соответствии с Законом Удмуртской Республики от 14.03. 2013№ 8-РЗ «Об обеспечении жилыми помещениями детей-сирот и детей, оставшихся без попечения родителей, а также лиц из числа детей-сирот и детей, оставшихся без попечения родителей»</t>
  </si>
  <si>
    <t xml:space="preserve">Количество жилых помещений специализированного жилищного фонда для детей-сирот </t>
  </si>
  <si>
    <t>ед.</t>
  </si>
  <si>
    <t>Наименование задачи 2 подпрограммы 1. Обеспечение социальной поддержки семей с детьми</t>
  </si>
  <si>
    <t>1. Количество многодетных семей, воспользовавшихся  мерами социальной поддержки</t>
  </si>
  <si>
    <t xml:space="preserve">2. Количество семей, получивших социальную помощь в рамках проведения социально значимых и благотворительных мероприятий </t>
  </si>
  <si>
    <t>04 00000</t>
  </si>
  <si>
    <t>Основное мероприятие 4. Предоставление мер социальной поддержки семьям с детьми</t>
  </si>
  <si>
    <t>04 00001</t>
  </si>
  <si>
    <t>Организация и проведение мероприятий по повышению престижа семьи, пропаганде ценностей семьи и детства, повышению авторитета материнства и родительства в обществе, в том числе за счет привлеченных средств</t>
  </si>
  <si>
    <t xml:space="preserve">без фина
нсирования
</t>
  </si>
  <si>
    <t xml:space="preserve">Количество семей, получивших поддержку за счет привлеченных  средств </t>
  </si>
  <si>
    <t>04 60240</t>
  </si>
  <si>
    <t>Оформление договоров передачи в собственность жилых помещений, в которых проживают исключительно несовершеннолетние</t>
  </si>
  <si>
    <t>УЖКХ</t>
  </si>
  <si>
    <t>Бюджет МО «Город Ижевск»</t>
  </si>
  <si>
    <t xml:space="preserve">Количество договоров </t>
  </si>
  <si>
    <t>шт.</t>
  </si>
  <si>
    <t>Не выполнено. В связи с отсутствием обращений.</t>
  </si>
  <si>
    <t>Р1 00000</t>
  </si>
  <si>
    <t>Основное мероприятие Р1.  Федеральный проект «Финансовая поддержка семей при рождении детей»</t>
  </si>
  <si>
    <t>Р1 04460</t>
  </si>
  <si>
    <t>Реализация мероприятий по предоставлению безвозмездных субсидий многодетным семьям, признанным нуждающимися в улучшении жилищных условий, на строительство, реконструкцию,  капитальный ремонт и приобретение жилых помещений</t>
  </si>
  <si>
    <t xml:space="preserve">Количество многодетных семей, получивших безвозмездные субсидии </t>
  </si>
  <si>
    <t>Р1 04340</t>
  </si>
  <si>
    <t>Реализация мероприятий по предоставлению мер по социальной поддержке многодетных семей (в соответствии с Законом УР от 05.05. 2006 № 13-РЗ «О мерах по социальной поддержке многодетных семей»), в том числе:</t>
  </si>
  <si>
    <t>УСПи ДС, УО, Администрации районов города Ижевска</t>
  </si>
  <si>
    <t>1) компенсация стоимости проезда на внутригородском транспорте, а также в автобусах пригородного сообщения для учащихся общеобразовательных организаций, профессиональных образовательных организаций, обучающихся по программе квалифицированных рабочих (служащих), путем выдачи проездных билетов</t>
  </si>
  <si>
    <t xml:space="preserve">Количество детей пользующихся бесплатным проездом </t>
  </si>
  <si>
    <t>2) бесплатное питание для обучающихся общеобразовательных организаций (один раз в учебный день) (ст.3 Закона УР от 05. 05.2006 № 13-РЗ)</t>
  </si>
  <si>
    <t>Количество детей обеспеченных бесплатным питанием</t>
  </si>
  <si>
    <t>Наименование задачи 3 подпрограммы 1. Деятельность по профилактике безнадзорности и правонарушений несовершеннолетних</t>
  </si>
  <si>
    <t xml:space="preserve">1. Количество выявленных безнадзорных детей </t>
  </si>
  <si>
    <t>Выполнено.</t>
  </si>
  <si>
    <t xml:space="preserve">2. Удельный вес преступлений, совершаемых несовершеннолетними, от общего количества  </t>
  </si>
  <si>
    <t>05 00000</t>
  </si>
  <si>
    <t>Основное мероприятие 5. Реализация мероприятий по профилактике безнадзорности и правонарушений несовершеннолетних</t>
  </si>
  <si>
    <t>05 00001</t>
  </si>
  <si>
    <t>Организация и проведение межведомственных профилактических мероприятий: акций охраны прав детства,  «Каждого ребенка школьного возраста – за парту!», «Первокурсник»; операция «Подросток – лето», проект «Открывая Ижевск»</t>
  </si>
  <si>
    <t>УСПиДС, Администрации районов города Ижевска, УО ,УКиТ, УФКСиМП</t>
  </si>
  <si>
    <t xml:space="preserve">Количество человек, принявших участие в мероприятиях </t>
  </si>
  <si>
    <t>05 00002</t>
  </si>
  <si>
    <t>Реализация межведомственных профилактических проектов по формированию законопослушного поведения несовершеннолетних, профилактике семейного неблагополучия, формированию ответственного родительства и пропаганде  здорового образа жизни семей с детьми</t>
  </si>
  <si>
    <t>УО,УФКСиМП,УСПиДС,Администрации районов города Ижевска</t>
  </si>
  <si>
    <r>
      <t>Количество реализованных проектов</t>
    </r>
    <r>
      <rPr>
        <sz val="12"/>
        <color indexed="2"/>
        <rFont val="Times New Roman"/>
      </rPr>
      <t>.</t>
    </r>
  </si>
  <si>
    <t>05 00003</t>
  </si>
  <si>
    <t>Организация и проведение индивидуальной профилактической работы с семьями и несовершеннолетними, находящимися в социально опасном положении</t>
  </si>
  <si>
    <t>УСПиДС, Администрации районов города Ижевска, УО ,УКиТУФКСиМП</t>
  </si>
  <si>
    <t xml:space="preserve">Количество семей, находящихся в социально опасном положении, в отношении которых реализуются индивидуальные программы социальной реабилитации </t>
  </si>
  <si>
    <t>Не выполнено. Увеличение количества семей, не исполняющих родительские обязанности по воспитанию и совдержанию своих детей</t>
  </si>
  <si>
    <t>05 00004</t>
  </si>
  <si>
    <t>Организация и проведение межведомственных  рейдов: 1) по местам массового пребывания не совершеннолетних в целях выявления и предупреждения фактов безнадзорности и правонарушений несовершеннолетних; 2) рейдов по выявлению и предупреждению фактов продажи несовершеннолетним табачной и алкогольной продукции; 3) по месту жительства несовершеннолетних и семей с детьми, находящимися в социально опасном положении; 4) по месту жительства несовершеннолетних, осужденных к мерам наказания, не связанным с лишением свободы</t>
  </si>
  <si>
    <t>УСПиДС,Администрации районов города Ижевска,УФКСиМП,УО, УМВД по г. Ижевску УФСИН по УР</t>
  </si>
  <si>
    <t xml:space="preserve">Количество межведомственных рейдов </t>
  </si>
  <si>
    <t>05 00005</t>
  </si>
  <si>
    <t>Оказание помощи несовершеннолетним, осужденным без лишения свободы, а также освобожденным из учреждений уголовно-исполни-тельной системы</t>
  </si>
  <si>
    <t>УСП иДС, Администрации районов города Ижевска,УМВД по г.Ижевску УФСИН по УР</t>
  </si>
  <si>
    <t xml:space="preserve">Количество несовершеннолетних, получивших различные виды помощи </t>
  </si>
  <si>
    <t>05 00006</t>
  </si>
  <si>
    <t xml:space="preserve">Проведение работы по подбору и назначению общественными воспитателя-ми граждан над несовершеннолетними, состоящими на профилактических учетах </t>
  </si>
  <si>
    <t>КДН иЗП</t>
  </si>
  <si>
    <t xml:space="preserve">Количество назначенных общественных воспитателей </t>
  </si>
  <si>
    <t>Не выполнено. Отсутствие заявлений от граждан, желающих стать общественным воспитателем.</t>
  </si>
  <si>
    <t xml:space="preserve">Наименование задачи 4 подпрограммы 1. Совершенствование системы профилактики заболеваний и формирование здорового образа жизни у населения города </t>
  </si>
  <si>
    <t>1. Уровень информированности населения по вопросам здорового образа жизни, рационального питания, двигательной активности</t>
  </si>
  <si>
    <t>2.Охват профилактическими медицинскими осмотрами детей, от общей численности детей города Ижевска</t>
  </si>
  <si>
    <t>Не выполнено. Небольшое уменьшение охвата профилактическими  медицинскими осмотрами детей за 2022 год наблюдается из-за неблагоприятной санитарно-эпидемиологической обстановки по коронавирусной инфекции в течение 2022 года.</t>
  </si>
  <si>
    <t>3. Охват диспансеризацией взрослого населения, от общей численности взрослого населения города Ижевска</t>
  </si>
  <si>
    <t>06 00000</t>
  </si>
  <si>
    <t>Основное мероприятие 6. Реализация мероприятий по профилактике заболеваний и формированию здорового образа жизни</t>
  </si>
  <si>
    <t>06 00001</t>
  </si>
  <si>
    <t>Организация проведения мероприятий по профилактике заболеваний и здоровому образу жизни</t>
  </si>
  <si>
    <t>УСПиДС, УО, УФКСиМП, Администрациирайонов. БУСО УР, БУЗ УР«РЦМП МЗУР», НКО (по согласованию)</t>
  </si>
  <si>
    <t>тыс. чел.</t>
  </si>
  <si>
    <t>06 63631</t>
  </si>
  <si>
    <t xml:space="preserve">Организация проведения общегородских мероприятий по профилактике заболеваний и формированию здорового образа жизни  </t>
  </si>
  <si>
    <t>УСПиДС</t>
  </si>
  <si>
    <t>06 00002</t>
  </si>
  <si>
    <t>Информирование населения города о способах сохранения и укрепления здоровья, снижения уровня заболеваемости</t>
  </si>
  <si>
    <t xml:space="preserve"> УО,  УФКСиМПУСПиДС, ИАУ</t>
  </si>
  <si>
    <t>Количество мероприятий</t>
  </si>
  <si>
    <t>06 00003</t>
  </si>
  <si>
    <t>Организация проведения заседаний са-нитарно-противо-эпидемической комиссии Администрации города Ижевска</t>
  </si>
  <si>
    <t>Количество заседаний комиссии</t>
  </si>
  <si>
    <t>Итого по подпрограмме 1</t>
  </si>
  <si>
    <t>Всего</t>
  </si>
  <si>
    <t>Итого по подпрограмме 1 ΣСДпз</t>
  </si>
  <si>
    <t>бюджет муниципального образования "Город Ижевск"</t>
  </si>
  <si>
    <t>Число ожидаемых конечных результатов, целевых показателей (индикаторов) подпрограммы 1 (N)</t>
  </si>
  <si>
    <t>в том числе:</t>
  </si>
  <si>
    <t>Степень достижения плановых значений ожидаемых конечных результатов, целевых показателей (индикаторов) подпрограммы 1 СДм/п=ΣСДпз/N</t>
  </si>
  <si>
    <t>- собственные средства бюджета муниципального образования "Город Ижевск"</t>
  </si>
  <si>
    <t>- субсидии из бюджета Российской Федерации</t>
  </si>
  <si>
    <t> 0,00</t>
  </si>
  <si>
    <t>- субсидии из бюджета Удмуртской Республики</t>
  </si>
  <si>
    <t>Итого по подпрограмме 1 ΣСДонр</t>
  </si>
  <si>
    <t>- субвенции из бюджета Удмуртской Республики</t>
  </si>
  <si>
    <t>Общее количество мероприятий подпрограммы 1, запланированных к реализации в отчетном году (М)</t>
  </si>
  <si>
    <t>- субвенции из бюджета Российской Федерации</t>
  </si>
  <si>
    <t>Степень реализации мероприятий подпрограммы 1 СРм=ΣСДонр/М</t>
  </si>
  <si>
    <t>иные источники</t>
  </si>
  <si>
    <t>Эффективность реализации подпрограммы 1 ЭР = 0,5 x СДм/п + 0,3 x СРм+ 0,2 x ССур</t>
  </si>
  <si>
    <r>
      <t>Уровень эффективности подпрограммы 1</t>
    </r>
    <r>
      <rPr>
        <b/>
        <vertAlign val="superscript"/>
        <sz val="12"/>
        <rFont val="Times New Roman"/>
      </rPr>
      <t>8</t>
    </r>
  </si>
  <si>
    <t>2</t>
  </si>
  <si>
    <t>Подпрограмма 2. Социальная поддержка старшего поколения, иных категорий граждан</t>
  </si>
  <si>
    <t>Наименование цели подпрограммы 2. Обеспечение повышения уровня жизни старшего поколения, категорий граждан  – получателей мер социальной поддержки</t>
  </si>
  <si>
    <t>1. Увеличение количества пенсионеров, имеющих право проезда в городском транспорте общего пользования по электронной транспортной карте пенсионера города Ижевска</t>
  </si>
  <si>
    <t>Чел.</t>
  </si>
  <si>
    <t>2. 100 % исполнение мер социальной поддержки Почетным гражданам города Ижевска, вдовам Почетных граждан города Ижевска</t>
  </si>
  <si>
    <t>Наименование задачи  подпрограммы 2. Оказание дополнительных мер социальной помощи и поддержки старшему поколению, иным категориям граждан</t>
  </si>
  <si>
    <t>Количество граждан, получивших дополнительные меры социальной помощи</t>
  </si>
  <si>
    <t>Не выполнено. Небольшое снижение количества граждан, получивших дополнительные меры социальной поддержки связано со снижение заболеваемости коронавирусной инфекцией</t>
  </si>
  <si>
    <t>Основное мероприятие. Реализация льгот и выплаты отдельным категориям граждан, социальная поддержка граждан пожилого возраста</t>
  </si>
  <si>
    <t xml:space="preserve">01 61730
</t>
  </si>
  <si>
    <t>Реализация льгот и выплаты гражданам, имеющим звание «Почетный гражданин города Ижевска» (решение Городской думы города Ижевска от 15.12.2016 № 272)</t>
  </si>
  <si>
    <t>Количество граждан, имеющих звание «Почетный гражданин города Ижевска»</t>
  </si>
  <si>
    <t>01 61733</t>
  </si>
  <si>
    <t>Расходы на изготовление знаков отличия Почетного гражданина города Ижевска</t>
  </si>
  <si>
    <t>01 61732</t>
  </si>
  <si>
    <t>Единовременные выплаты физическому лицу, награжденному Почетным знаком города Ижевска «За заслуги перед городом Ижевском»</t>
  </si>
  <si>
    <t>Количество граждан города Ижевска, награжденных почетным знаком «За заслуги перед городом Ижевском»</t>
  </si>
  <si>
    <t>01 61780</t>
  </si>
  <si>
    <t>Осуществление перевозок в городском автомобильном и электрифицированном пассажирском транспорте общего пользования по электронной транспортной карте пенсионера города Ижевска (решение Городской думы города Ижевска от  19.12.2013 № 517)</t>
  </si>
  <si>
    <t>УБиООС</t>
  </si>
  <si>
    <t>Количество пенсионеров, воспользовавшихся правом проезда в городском транспорте общего пользования по электронной транспортной карте пенсионера города Ижевска</t>
  </si>
  <si>
    <t>Количество поездок, совершенных  по электронной транспортной карте пенсионера  города Ижевска</t>
  </si>
  <si>
    <t>Итого по подпрограмме 2</t>
  </si>
  <si>
    <t>Итого по подпрограмме 2 ΣСДпз</t>
  </si>
  <si>
    <t>Число ожидаемых конечных результатов, целевых показателей (индикаторов) подпрограммы 2 (N)</t>
  </si>
  <si>
    <t>Степень достижения плановых значений ожидаемых конечных результатов, целевых показателей (индикаторов) подпрограммы 2 СДм/п=ΣСДпз/N</t>
  </si>
  <si>
    <t>Итого по подпрограмме 2 ΣСДонр</t>
  </si>
  <si>
    <t>Общее количество мероприятий подпрограммы 2, запланированных к реализации в отчетном году (М)</t>
  </si>
  <si>
    <t>Степень реализации мероприятий подпрограммы 2 СРм=ΣСДонр/М</t>
  </si>
  <si>
    <t>Эффективность реализации подпрограммы 2 ЭР = 0,5 x СДм/п + 0,3 x СРм+ 0,2 x ССур</t>
  </si>
  <si>
    <r>
      <t>Уровень эффективности подпрограммы 2</t>
    </r>
    <r>
      <rPr>
        <b/>
        <vertAlign val="superscript"/>
        <sz val="12"/>
        <rFont val="Times New Roman"/>
      </rPr>
      <t>8</t>
    </r>
  </si>
  <si>
    <t>Подпрограмма 3. Создание условий беспрепятственного доступа инвалидов к объектам социальной инфраструктуры на территории муниципального образования</t>
  </si>
  <si>
    <t>3</t>
  </si>
  <si>
    <t>Наименование цели подпрограммы 3. Формирование условий для беспрепятственного доступа к приоритетным объектам и услугам инвалидов и других маломобильных граждан</t>
  </si>
  <si>
    <t>1. Увеличение доли доступных для инвалидов и других маломобильных групп населения приоритетных объектов социальной, транспортной инфраструктуры города в общей численности приоритетных объектов</t>
  </si>
  <si>
    <t>Наименование задачи подпрограммы 3. Создание безбарьерной среды для маломобильных граждан</t>
  </si>
  <si>
    <t>Количество вновь оборудованных для инвалидов и других маломобильных групп населения приоритетных объектов</t>
  </si>
  <si>
    <t xml:space="preserve">Основное мероприятие. Создание условий для беспрепятственного доступа инвалидов к объектам социальной инфраструктуры на территории муниципального образования  </t>
  </si>
  <si>
    <t>01 05170</t>
  </si>
  <si>
    <t>Адаптация объектов социальной инфраструктуры с целью доступности для инвалидов и мероприятия в рамках реализации государственной программы Российской Федерации «Доступная среда»</t>
  </si>
  <si>
    <t>УО</t>
  </si>
  <si>
    <t>Иной межбюджетный трансферт из бюджета УР</t>
  </si>
  <si>
    <t>Количество общеобразовательных и  дошкольных образовательных  учреждений, в которых организована безбарьерная среда</t>
  </si>
  <si>
    <t>01 00002</t>
  </si>
  <si>
    <t>Обследование объектов социальной инфраструктуры с целью доступности для инвалидов</t>
  </si>
  <si>
    <t>Администрации районов города Ижевска, УБиООС</t>
  </si>
  <si>
    <t>Количество  социальных учреждений в которых организована безбарьерная среда</t>
  </si>
  <si>
    <t>01 00003</t>
  </si>
  <si>
    <t>Мероприятия по приспособлению жилых помещений, входящих в состав муниципального жилищного фонда и частного жилищного фонда, занимаемого инвалидами и семьями, имеющими детей-инвалидов, и используемого для их постоянного проживания, и общего имущества в многоквартирных домах, в которых проживают инвалиды, с учетом потребностей инвалидов и обеспечения условий их доступности для инвалидов</t>
  </si>
  <si>
    <t>Количество обследованных объектов</t>
  </si>
  <si>
    <t>Итого по подпрограмме 3</t>
  </si>
  <si>
    <t>Итого по подпрограмме 3 ΣСДпз</t>
  </si>
  <si>
    <t>Число ожидаемых конечных результатов, целевых показателей (индикаторов) подпрограммы 3 (N)</t>
  </si>
  <si>
    <t>Степень достижения плановых значений ожидаемых конечных результатов, целевых показателей (индикаторов) подпрограммы 3 СДм/п=ΣСДпз/N</t>
  </si>
  <si>
    <t>Итого по подпрограмме 3 ΣСДонр</t>
  </si>
  <si>
    <t>Общее количество мероприятий подпрограммы 3, запланированных к реализации в отчетном году (М)</t>
  </si>
  <si>
    <t>Степень реализации мероприятий подпрограммы 3 СРм=ΣСДонр/М</t>
  </si>
  <si>
    <t>Эффективность реализации подпрограммы 3 ЭР = 0,5 x СДм/п + 0,3 x СРм+ 0,2 x ССур</t>
  </si>
  <si>
    <r>
      <t>Уровень эффективности подпрограммы 3</t>
    </r>
    <r>
      <rPr>
        <b/>
        <vertAlign val="superscript"/>
        <sz val="12"/>
        <rFont val="Times New Roman"/>
      </rPr>
      <t>8</t>
    </r>
  </si>
  <si>
    <t>Подпрограмма 4. Создание условий для реализации муниципальной программы</t>
  </si>
  <si>
    <t>4</t>
  </si>
  <si>
    <t>Наименование цели подпрограммы 4. Создание условий для эффективной реализации муниципальной программы</t>
  </si>
  <si>
    <t>Степень достижения плановых значений ожидаемых непосредственных результатов реализации мероприятий муниципальной программы</t>
  </si>
  <si>
    <t>Наименование задачи  подпрограммы 4. Обеспечение исполнения установленных и переданных полномочий (функций) Управления по социальной поддержке населения, делам семьи, материнства и детства Администрации города Ижевска, территориальных органов – структурных подразделений Администрации города Ижевска – Администраций районов города Ижевска</t>
  </si>
  <si>
    <t>Уровень выполнения значений ожидаемых непосредственных результатов реализации мероприятий</t>
  </si>
  <si>
    <t>Основное мероприятие. Обеспечение функций муниципальных органов</t>
  </si>
  <si>
    <t>01 60030</t>
  </si>
  <si>
    <t>Обеспечение текущей деятельности, руководство и управление в сфере установленных и переданных полномочий (функций) Управления по социальной поддержке населения, делам семьи, материнства и детства (Центральный аппарат)</t>
  </si>
  <si>
    <t>УСП и ДС</t>
  </si>
  <si>
    <t xml:space="preserve">Реализация функций и полномочий Управления по социальной поддержке населения, делам семьи, материнства и детства Администрации города Ижевска в полном объеме. </t>
  </si>
  <si>
    <t>01 04410</t>
  </si>
  <si>
    <t>Организация социальной поддержки детей-сирот и детей, оставшихся без попечения родителей (оплата труда, текущие расходы)</t>
  </si>
  <si>
    <t xml:space="preserve">Предоставление социальной поддержки детям-сиротам и детям, оставшимся без попечения родителей </t>
  </si>
  <si>
    <t>01 07560</t>
  </si>
  <si>
    <t>Организация учета (регистрации) многодетных семей (оплата труда, текущие расходы)</t>
  </si>
  <si>
    <t xml:space="preserve">Предоставление мер социальной поддержки многодетным семьям </t>
  </si>
  <si>
    <t>01 04420</t>
  </si>
  <si>
    <t>Организация и осуществление деятельности по опеке и попечительству в отношении несовершеннолетних (оплата труда, текущие расходы)</t>
  </si>
  <si>
    <t xml:space="preserve">Доля устроенных детей-сирот детей, оставшихся без попечения родителей, в замещающие семьи от общего количества выявленных в текущем году </t>
  </si>
  <si>
    <t>01 04350</t>
  </si>
  <si>
    <t>Создание и организация деятельности  комиссий по делам несовершеннолетних и защите их прав (оплата труда, текущие расходы)</t>
  </si>
  <si>
    <t>УСП и ДС, Администрации районов города Ижевска</t>
  </si>
  <si>
    <t>Количество рассмотренных Комиссиями  вопросов по защите прав законных интересов несовершеннолетних</t>
  </si>
  <si>
    <t>01 07860</t>
  </si>
  <si>
    <t>Обеспечение осуществления отдельных государственных полномочий, передаваемых в соответствии с Законом Удмуртской Республики от 14.03.2013 №8-РЗ «Об обеспечении жилыми помещениями детей-сирот и детей, оставшихся без попечения родителей, а также лиц из числа детей-сирот и детей, оставшихся без попечения родителей» (оплата труда, текущие расходы)</t>
  </si>
  <si>
    <t>УСП иДС, Администрации районов города Ижевска</t>
  </si>
  <si>
    <t xml:space="preserve">Доля жилых помещений, закрепленных за детьми-сиротами, пришедших в непригодное для проживания состояние (от общего количества закрепленных жилых помещений) </t>
  </si>
  <si>
    <t>01 60350</t>
  </si>
  <si>
    <t>Осуществление выплаты единовременного поощрения в связи с выходом на пенсию персонала муниципальных органов (Управления по социальной поддержке населения, делам семьи, материнства и детства)</t>
  </si>
  <si>
    <t xml:space="preserve">Своевременная выплата единовременного поощрения в связи с выходом на пенсию за выслугу лет в соответствии с постановлением  Администрации города Ижевска от 16.07.2008 № 534 </t>
  </si>
  <si>
    <t>Выполнено. На пенсию муниципальные служащие не выходили.</t>
  </si>
  <si>
    <t>01 00001</t>
  </si>
  <si>
    <t>Проведение контроля и анализ расходования  электрической энергии (нежилое помещение по адресу ул. С. Ковалевской, 4а)</t>
  </si>
  <si>
    <t>УСП иДС</t>
  </si>
  <si>
    <t xml:space="preserve">Снижение в сопоставимых условиях потребления электрической энергии не менее чем на 1% от объема фактически потреб-ленной электрической энергии в 2018 году </t>
  </si>
  <si>
    <t>кВт.ч</t>
  </si>
  <si>
    <t>Не выполнено. В связи с необходимостью проведения в 2022 году противоэпидемиологических мероприятий.</t>
  </si>
  <si>
    <t>Проведение контроля и анализ расходования горячего водоснабжения (нежилое помещение по адресу ул. С. Ковалевской, 4а)</t>
  </si>
  <si>
    <t xml:space="preserve">Снижение  в сопоставимых условиях потребления горячего водоснабжения  не менее чем на 1% от объема фактически потребленного горячего водоснабжения в 2018 году </t>
  </si>
  <si>
    <t>куб.м</t>
  </si>
  <si>
    <t>Проведение контроля и анализ расходования холодного водоснабжения (нежилое помещение по адресу ул. С. Ковалевской, 4а)</t>
  </si>
  <si>
    <t>Снижение в сопоставимых условиях потребления холодного водоснабжения не менее чем на 1% от объема фактически потребленного холодного водоснабжения в 2018 году</t>
  </si>
  <si>
    <t xml:space="preserve">Выполнено. </t>
  </si>
  <si>
    <t>01 00004</t>
  </si>
  <si>
    <t>Обеспечение выполнения установленных планов по мобилизации налоговых и неналоговых доходов бюджета муниципального образования «Город Ижевск»</t>
  </si>
  <si>
    <t xml:space="preserve">Исполнение мероприятий плана  по мобилизации налоговых и неналоговых доходов бюджета муниципального образования «Город Ижевск» </t>
  </si>
  <si>
    <t>01 00005</t>
  </si>
  <si>
    <t>Осуществление мероприятий, направленных на снижение дебиторской задолженности по неналоговым доходам муниципального образования «Город Ижевск»</t>
  </si>
  <si>
    <t xml:space="preserve">Снижение дебиторской задолженности по сравнению с аналогичным периодом прошлого года </t>
  </si>
  <si>
    <t>01 00006</t>
  </si>
  <si>
    <t>Осуществление выгрузки извещений о начислениях в Государственной  информационной системе государственных и муниципальных платежей (ГИС ГМП) в полном объеме</t>
  </si>
  <si>
    <t xml:space="preserve">Доля извещений  о начислениях, выгруженных в полном объеме  в Государственную информационную систему государственных и муниципальных платежей (ГИС ГМП) </t>
  </si>
  <si>
    <t>01 00007</t>
  </si>
  <si>
    <t>Разработка, принятие и реализация ведомственных планов повышения эффективности бюджетных расходов, составление отчетности</t>
  </si>
  <si>
    <t xml:space="preserve">Ожидаемый бюджетный эффект от реализации мероприятий ведомственных планов повышения эффективности бюджетных расходов </t>
  </si>
  <si>
    <t>тыс. руб.</t>
  </si>
  <si>
    <t>Не выполнено. Отсутствие конкурентных закупочных процедур.</t>
  </si>
  <si>
    <t>01 00008</t>
  </si>
  <si>
    <t>Проведение мероприятий, направленных на улучшение качества финансового менеджмента главного распорядителя бюджетных средств</t>
  </si>
  <si>
    <t xml:space="preserve">Повышение уровня качества финансового менеджмента главных распорядителей средств бюджета муниципального образования «Город Ижевск» </t>
  </si>
  <si>
    <t>01 00009</t>
  </si>
  <si>
    <t>Контроль эффективности использования средств бюджета муниципального образования «Город Ижевск»</t>
  </si>
  <si>
    <t xml:space="preserve">Количество проведенных контрольных мероприятий </t>
  </si>
  <si>
    <t>Не выполнено.Изменение федерального законодательства.</t>
  </si>
  <si>
    <t>Итого по подпрограмме 4</t>
  </si>
  <si>
    <t>Итого по подпрограмме 4 ΣСДпз</t>
  </si>
  <si>
    <t>Число ожидаемых конечных результатов, целевых показателей (индикаторов) подпрограммы 4 (N)</t>
  </si>
  <si>
    <t>Степень достижения плановых значений ожидаемых конечных результатов, целевых показателей (индикаторов) подпрограммы 4 СДм/п=ΣСДпз/N</t>
  </si>
  <si>
    <t>Итого по подпрограмме 4 ΣСДонр</t>
  </si>
  <si>
    <t>Общее количество мероприятий подпрограммы 4, запланированных к реализации в отчетном году (М)</t>
  </si>
  <si>
    <t>Степень реализации мероприятий подпрограммы 4 СРм=ΣСДонр/М</t>
  </si>
  <si>
    <t>Эффективность реализации подпрограммы 4 ЭР = 0,5 x СДм/п + 0,3 x СРм+ 0,2 x ССур</t>
  </si>
  <si>
    <r>
      <t>Уровень эффективности подпрограммы 4</t>
    </r>
    <r>
      <rPr>
        <b/>
        <vertAlign val="superscript"/>
        <sz val="12"/>
        <rFont val="Times New Roman"/>
      </rPr>
      <t>8</t>
    </r>
  </si>
  <si>
    <t xml:space="preserve">Итого по программе </t>
  </si>
  <si>
    <t>Итого по программе  ΣСДпз</t>
  </si>
  <si>
    <t>Число ожидаемых конечных результатов, целевых показателей (индикаторов) программы (N)</t>
  </si>
  <si>
    <t>Степень достижения плановых значений ожидаемых конечных результатов, целевых показателей (индикаторов) программы СДм/п=ΣСДпз/N</t>
  </si>
  <si>
    <t>Итого по программе ΣСДонр</t>
  </si>
  <si>
    <t>Общее количество мероприятий программы, запланированных к реализации в отчетном году (М)</t>
  </si>
  <si>
    <t>Степень реализации мероприятий программы СРм=ΣСДонр/М</t>
  </si>
  <si>
    <t>Эффективность реализации программы ЭР = 0,5 x СДм/п + 0,3 x СРм+ 0,2 x ССур</t>
  </si>
  <si>
    <r>
      <t>Уровень эффективности программы</t>
    </r>
    <r>
      <rPr>
        <b/>
        <vertAlign val="superscript"/>
        <sz val="12"/>
        <rFont val="Times New Roman"/>
      </rPr>
      <t>8</t>
    </r>
  </si>
  <si>
    <t>Не выполнено. Снижение показателя связано с объемом выделенных средств из бюджета УР и РФ. В пределах предоставленных жилых помещений специализированного жилищного фонда УР заключено 70 договоров найма с детьми-сиротами (в очереди находится 1571 человек).</t>
  </si>
  <si>
    <t xml:space="preserve">Не выполнено. Снижение показателя связано с объемом выделенных средств из бюджета УР и РФ. В пределах предоставленных жилых помещений специализированного жилищного фонда УР заключено 70 договоров найма с детьми-сиротами (в очереди находится 1571 человек). </t>
  </si>
  <si>
    <t>Не выполнено. Претенденты на почетный знак "За заслуги перед городом Ижевском" не заявились.</t>
  </si>
  <si>
    <t>Не выполнено. Отсутствие финансирования.</t>
  </si>
  <si>
    <t>Не выполнено. Снижение количества поступивших на рассмотрение КДН материалов по защите прав и интересов детей.</t>
  </si>
  <si>
    <t>Не выполнено. В рамках программы "Доступная среда" денежные средства не выделялись.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</si>
</sst>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0.000"/>
    <numFmt numFmtId="166" formatCode="0.0"/>
  </numFmts>
  <fonts count="19" x14ac:knownFonts="1">
    <font>
      <sz val="11"/>
      <color theme="1"/>
      <name val="Calibri"/>
      <scheme val="minor"/>
    </font>
    <font>
      <sz val="10"/>
      <name val="Arial Cyr"/>
    </font>
    <font>
      <b/>
      <sz val="10"/>
      <name val="Arial CYR"/>
    </font>
    <font>
      <sz val="11"/>
      <color theme="1"/>
      <name val="Arial"/>
    </font>
    <font>
      <b/>
      <sz val="12"/>
      <color theme="1"/>
      <name val="Times New Roman"/>
    </font>
    <font>
      <sz val="12"/>
      <color theme="1"/>
      <name val="Arial"/>
    </font>
    <font>
      <sz val="12"/>
      <color theme="1"/>
      <name val="Times New Roman"/>
    </font>
    <font>
      <sz val="11"/>
      <color theme="1"/>
      <name val="Times New Roman"/>
    </font>
    <font>
      <sz val="12"/>
      <color theme="1"/>
      <name val="Calibri"/>
      <scheme val="minor"/>
    </font>
    <font>
      <sz val="12"/>
      <name val="Times New Roman"/>
    </font>
    <font>
      <sz val="12"/>
      <color theme="1"/>
      <name val="Times New Roman"/>
    </font>
    <font>
      <b/>
      <sz val="12"/>
      <name val="Times New Roman"/>
    </font>
    <font>
      <sz val="12"/>
      <name val="Arial"/>
    </font>
    <font>
      <sz val="11"/>
      <name val="Times New Roman"/>
    </font>
    <font>
      <sz val="12"/>
      <name val="Calibri"/>
      <scheme val="minor"/>
    </font>
    <font>
      <sz val="11"/>
      <color theme="1"/>
      <name val="Calibri"/>
      <scheme val="minor"/>
    </font>
    <font>
      <vertAlign val="superscript"/>
      <sz val="12"/>
      <color theme="1"/>
      <name val="Times New Roman"/>
    </font>
    <font>
      <sz val="12"/>
      <color indexed="2"/>
      <name val="Times New Roman"/>
    </font>
    <font>
      <b/>
      <vertAlign val="superscript"/>
      <sz val="12"/>
      <name val="Times New Roman"/>
    </font>
  </fonts>
  <fills count="12">
    <fill>
      <patternFill patternType="none"/>
    </fill>
    <fill>
      <patternFill patternType="gray125"/>
    </fill>
    <fill>
      <patternFill patternType="solid">
        <fgColor indexed="27"/>
        <bgColor indexed="27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5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indexed="65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79998168889431442"/>
        <bgColor theme="0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4">
    <xf numFmtId="0" fontId="0" fillId="0" borderId="0"/>
    <xf numFmtId="1" fontId="1" fillId="0" borderId="1">
      <alignment horizontal="center" vertical="top" shrinkToFit="1"/>
    </xf>
    <xf numFmtId="1" fontId="1" fillId="0" borderId="1">
      <alignment horizontal="center" vertical="top" shrinkToFit="1"/>
    </xf>
    <xf numFmtId="0" fontId="2" fillId="0" borderId="1">
      <alignment vertical="top" wrapText="1"/>
    </xf>
    <xf numFmtId="1" fontId="1" fillId="0" borderId="1">
      <alignment horizontal="center" vertical="top" shrinkToFit="1"/>
    </xf>
    <xf numFmtId="4" fontId="2" fillId="2" borderId="1">
      <alignment horizontal="right" vertical="top" shrinkToFit="1"/>
    </xf>
    <xf numFmtId="0" fontId="2" fillId="0" borderId="1">
      <alignment vertical="top" wrapText="1"/>
    </xf>
    <xf numFmtId="0" fontId="2" fillId="0" borderId="1">
      <alignment vertical="top" wrapText="1"/>
    </xf>
    <xf numFmtId="4" fontId="2" fillId="2" borderId="1">
      <alignment horizontal="right" vertical="top" shrinkToFit="1"/>
    </xf>
    <xf numFmtId="0" fontId="3" fillId="0" borderId="0"/>
    <xf numFmtId="0" fontId="3" fillId="0" borderId="0"/>
    <xf numFmtId="0" fontId="3" fillId="0" borderId="0"/>
    <xf numFmtId="0" fontId="3" fillId="0" borderId="0"/>
    <xf numFmtId="164" fontId="15" fillId="0" borderId="0" applyFont="0" applyFill="0" applyBorder="0" applyProtection="0"/>
  </cellStyleXfs>
  <cellXfs count="541">
    <xf numFmtId="0" fontId="0" fillId="0" borderId="0" xfId="0"/>
    <xf numFmtId="0" fontId="3" fillId="0" borderId="0" xfId="10" applyFont="1"/>
    <xf numFmtId="0" fontId="5" fillId="0" borderId="0" xfId="10" applyFont="1"/>
    <xf numFmtId="0" fontId="6" fillId="0" borderId="1" xfId="10" applyFont="1" applyBorder="1" applyAlignment="1">
      <alignment horizontal="center" vertical="top" wrapText="1"/>
    </xf>
    <xf numFmtId="0" fontId="6" fillId="0" borderId="1" xfId="10" applyFont="1" applyBorder="1" applyAlignment="1">
      <alignment vertical="top" wrapText="1"/>
    </xf>
    <xf numFmtId="14" fontId="6" fillId="0" borderId="1" xfId="10" applyNumberFormat="1" applyFont="1" applyBorder="1" applyAlignment="1">
      <alignment horizontal="center" vertical="top" wrapText="1"/>
    </xf>
    <xf numFmtId="0" fontId="6" fillId="0" borderId="1" xfId="10" applyFont="1" applyBorder="1" applyAlignment="1" applyProtection="1">
      <alignment horizontal="center" vertical="top" wrapText="1"/>
      <protection locked="0"/>
    </xf>
    <xf numFmtId="0" fontId="6" fillId="0" borderId="1" xfId="10" applyFont="1" applyBorder="1" applyAlignment="1" applyProtection="1">
      <alignment vertical="top" wrapText="1"/>
      <protection locked="0"/>
    </xf>
    <xf numFmtId="14" fontId="6" fillId="0" borderId="1" xfId="10" applyNumberFormat="1" applyFont="1" applyBorder="1" applyAlignment="1" applyProtection="1">
      <alignment horizontal="center" vertical="top" wrapText="1"/>
      <protection locked="0"/>
    </xf>
    <xf numFmtId="0" fontId="6" fillId="0" borderId="0" xfId="10" applyFont="1" applyAlignment="1">
      <alignment vertical="top" wrapText="1"/>
    </xf>
    <xf numFmtId="0" fontId="6" fillId="0" borderId="0" xfId="10" applyFont="1" applyAlignment="1">
      <alignment vertical="top"/>
    </xf>
    <xf numFmtId="0" fontId="7" fillId="0" borderId="0" xfId="10" applyFont="1" applyAlignment="1">
      <alignment vertical="top"/>
    </xf>
    <xf numFmtId="49" fontId="0" fillId="0" borderId="0" xfId="0" applyNumberFormat="1"/>
    <xf numFmtId="49" fontId="8" fillId="0" borderId="0" xfId="0" applyNumberFormat="1" applyFont="1"/>
    <xf numFmtId="0" fontId="8" fillId="0" borderId="0" xfId="0" applyFont="1"/>
    <xf numFmtId="0" fontId="6" fillId="3" borderId="5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justify" vertical="top" wrapText="1"/>
    </xf>
    <xf numFmtId="0" fontId="6" fillId="5" borderId="1" xfId="0" applyFont="1" applyFill="1" applyBorder="1" applyAlignment="1">
      <alignment horizontal="center" vertical="top" wrapText="1"/>
    </xf>
    <xf numFmtId="49" fontId="6" fillId="5" borderId="1" xfId="0" applyNumberFormat="1" applyFont="1" applyFill="1" applyBorder="1" applyAlignment="1">
      <alignment horizontal="center" vertical="top" wrapText="1"/>
    </xf>
    <xf numFmtId="0" fontId="9" fillId="6" borderId="1" xfId="0" applyFont="1" applyFill="1" applyBorder="1" applyAlignment="1" applyProtection="1">
      <alignment horizontal="center" vertical="top" wrapText="1"/>
      <protection locked="0"/>
    </xf>
    <xf numFmtId="165" fontId="9" fillId="5" borderId="5" xfId="9" applyNumberFormat="1" applyFont="1" applyFill="1" applyBorder="1" applyAlignment="1">
      <alignment horizontal="center" vertical="top" wrapText="1"/>
    </xf>
    <xf numFmtId="165" fontId="9" fillId="5" borderId="1" xfId="0" applyNumberFormat="1" applyFont="1" applyFill="1" applyBorder="1" applyAlignment="1">
      <alignment horizontal="center" vertical="top" wrapText="1"/>
    </xf>
    <xf numFmtId="0" fontId="9" fillId="6" borderId="1" xfId="0" applyFont="1" applyFill="1" applyBorder="1" applyAlignment="1" applyProtection="1">
      <alignment vertical="top" wrapText="1"/>
      <protection locked="0"/>
    </xf>
    <xf numFmtId="165" fontId="9" fillId="5" borderId="1" xfId="9" applyNumberFormat="1" applyFont="1" applyFill="1" applyBorder="1" applyAlignment="1" applyProtection="1">
      <alignment horizontal="center" vertical="top" wrapText="1"/>
      <protection locked="0"/>
    </xf>
    <xf numFmtId="165" fontId="9" fillId="5" borderId="1" xfId="0" applyNumberFormat="1" applyFont="1" applyFill="1" applyBorder="1" applyAlignment="1">
      <alignment horizontal="center" vertical="top"/>
    </xf>
    <xf numFmtId="0" fontId="6" fillId="5" borderId="2" xfId="0" applyFont="1" applyFill="1" applyBorder="1" applyAlignment="1">
      <alignment horizontal="left" vertical="top" wrapText="1"/>
    </xf>
    <xf numFmtId="0" fontId="9" fillId="6" borderId="1" xfId="0" applyFont="1" applyFill="1" applyBorder="1" applyAlignment="1" applyProtection="1">
      <alignment horizontal="justify" vertical="top"/>
      <protection locked="0"/>
    </xf>
    <xf numFmtId="166" fontId="6" fillId="5" borderId="1" xfId="0" applyNumberFormat="1" applyFont="1" applyFill="1" applyBorder="1" applyAlignment="1">
      <alignment horizontal="center" vertical="top" wrapText="1"/>
    </xf>
    <xf numFmtId="0" fontId="9" fillId="6" borderId="1" xfId="0" applyFont="1" applyFill="1" applyBorder="1" applyAlignment="1" applyProtection="1">
      <alignment vertical="top"/>
      <protection locked="0"/>
    </xf>
    <xf numFmtId="49" fontId="6" fillId="0" borderId="5" xfId="0" applyNumberFormat="1" applyFont="1" applyBorder="1" applyAlignment="1">
      <alignment vertical="top"/>
    </xf>
    <xf numFmtId="0" fontId="6" fillId="5" borderId="1" xfId="0" applyFont="1" applyFill="1" applyBorder="1" applyAlignment="1">
      <alignment horizontal="center" vertical="top"/>
    </xf>
    <xf numFmtId="0" fontId="6" fillId="6" borderId="1" xfId="0" applyFont="1" applyFill="1" applyBorder="1" applyAlignment="1" applyProtection="1">
      <alignment horizontal="center" vertical="top"/>
      <protection locked="0"/>
    </xf>
    <xf numFmtId="0" fontId="6" fillId="5" borderId="2" xfId="0" applyFont="1" applyFill="1" applyBorder="1" applyAlignment="1">
      <alignment vertical="top" wrapText="1"/>
    </xf>
    <xf numFmtId="0" fontId="6" fillId="6" borderId="1" xfId="0" applyFont="1" applyFill="1" applyBorder="1" applyAlignment="1" applyProtection="1">
      <alignment horizontal="center" vertical="top" wrapText="1"/>
      <protection locked="0"/>
    </xf>
    <xf numFmtId="165" fontId="6" fillId="5" borderId="1" xfId="0" applyNumberFormat="1" applyFont="1" applyFill="1" applyBorder="1" applyAlignment="1">
      <alignment horizontal="center" vertical="top"/>
    </xf>
    <xf numFmtId="0" fontId="6" fillId="5" borderId="1" xfId="0" applyFont="1" applyFill="1" applyBorder="1" applyAlignment="1">
      <alignment vertical="top" wrapText="1"/>
    </xf>
    <xf numFmtId="0" fontId="6" fillId="5" borderId="1" xfId="0" applyFont="1" applyFill="1" applyBorder="1" applyAlignment="1">
      <alignment horizontal="left" vertical="top" wrapText="1"/>
    </xf>
    <xf numFmtId="0" fontId="6" fillId="6" borderId="1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center" vertical="top" wrapText="1"/>
      <protection locked="0"/>
    </xf>
    <xf numFmtId="49" fontId="6" fillId="6" borderId="1" xfId="0" applyNumberFormat="1" applyFont="1" applyFill="1" applyBorder="1" applyAlignment="1">
      <alignment horizontal="center" vertical="top" wrapText="1"/>
    </xf>
    <xf numFmtId="49" fontId="6" fillId="7" borderId="1" xfId="0" applyNumberFormat="1" applyFont="1" applyFill="1" applyBorder="1" applyAlignment="1">
      <alignment horizontal="center" vertical="top" wrapText="1"/>
    </xf>
    <xf numFmtId="49" fontId="6" fillId="7" borderId="1" xfId="0" applyNumberFormat="1" applyFont="1" applyFill="1" applyBorder="1" applyAlignment="1" applyProtection="1">
      <alignment horizontal="center" vertical="top" wrapText="1"/>
      <protection locked="0"/>
    </xf>
    <xf numFmtId="0" fontId="6" fillId="7" borderId="1" xfId="0" applyFont="1" applyFill="1" applyBorder="1" applyAlignment="1">
      <alignment horizontal="justify" vertical="top" wrapText="1"/>
    </xf>
    <xf numFmtId="0" fontId="6" fillId="7" borderId="1" xfId="0" applyFont="1" applyFill="1" applyBorder="1" applyAlignment="1">
      <alignment horizontal="center" vertical="top" wrapText="1"/>
    </xf>
    <xf numFmtId="2" fontId="6" fillId="7" borderId="1" xfId="0" applyNumberFormat="1" applyFont="1" applyFill="1" applyBorder="1" applyAlignment="1">
      <alignment horizontal="center" vertical="top"/>
    </xf>
    <xf numFmtId="2" fontId="6" fillId="0" borderId="1" xfId="0" applyNumberFormat="1" applyFont="1" applyBorder="1" applyAlignment="1" applyProtection="1">
      <alignment horizontal="center" vertical="top"/>
      <protection locked="0"/>
    </xf>
    <xf numFmtId="165" fontId="9" fillId="7" borderId="1" xfId="9" applyNumberFormat="1" applyFont="1" applyFill="1" applyBorder="1" applyAlignment="1">
      <alignment horizontal="center" vertical="top"/>
    </xf>
    <xf numFmtId="0" fontId="6" fillId="7" borderId="2" xfId="0" applyFont="1" applyFill="1" applyBorder="1" applyAlignment="1">
      <alignment vertical="top" wrapText="1"/>
    </xf>
    <xf numFmtId="49" fontId="6" fillId="7" borderId="1" xfId="0" applyNumberFormat="1" applyFont="1" applyFill="1" applyBorder="1" applyAlignment="1">
      <alignment horizontal="center" vertical="top"/>
    </xf>
    <xf numFmtId="0" fontId="6" fillId="6" borderId="2" xfId="0" applyFont="1" applyFill="1" applyBorder="1" applyAlignment="1" applyProtection="1">
      <alignment horizontal="center" vertical="top"/>
      <protection locked="0"/>
    </xf>
    <xf numFmtId="165" fontId="9" fillId="7" borderId="1" xfId="0" applyNumberFormat="1" applyFont="1" applyFill="1" applyBorder="1" applyAlignment="1">
      <alignment horizontal="center" vertical="top"/>
    </xf>
    <xf numFmtId="165" fontId="9" fillId="7" borderId="1" xfId="9" applyNumberFormat="1" applyFont="1" applyFill="1" applyBorder="1" applyAlignment="1">
      <alignment horizontal="center" vertical="top" wrapText="1"/>
    </xf>
    <xf numFmtId="4" fontId="6" fillId="6" borderId="1" xfId="0" applyNumberFormat="1" applyFont="1" applyFill="1" applyBorder="1" applyAlignment="1" applyProtection="1">
      <alignment vertical="top" wrapText="1"/>
      <protection locked="0"/>
    </xf>
    <xf numFmtId="0" fontId="6" fillId="7" borderId="6" xfId="0" applyFont="1" applyFill="1" applyBorder="1" applyAlignment="1">
      <alignment vertical="top" wrapText="1"/>
    </xf>
    <xf numFmtId="0" fontId="6" fillId="6" borderId="2" xfId="0" applyFont="1" applyFill="1" applyBorder="1" applyAlignment="1" applyProtection="1">
      <alignment horizontal="center" vertical="top" wrapText="1"/>
      <protection locked="0"/>
    </xf>
    <xf numFmtId="165" fontId="9" fillId="7" borderId="1" xfId="0" applyNumberFormat="1" applyFont="1" applyFill="1" applyBorder="1" applyAlignment="1">
      <alignment horizontal="center" vertical="top" wrapText="1"/>
    </xf>
    <xf numFmtId="0" fontId="6" fillId="7" borderId="1" xfId="0" applyFont="1" applyFill="1" applyBorder="1" applyAlignment="1">
      <alignment vertical="top" wrapText="1"/>
    </xf>
    <xf numFmtId="2" fontId="9" fillId="7" borderId="1" xfId="0" applyNumberFormat="1" applyFont="1" applyFill="1" applyBorder="1" applyAlignment="1">
      <alignment horizontal="center" vertical="top" wrapText="1"/>
    </xf>
    <xf numFmtId="165" fontId="6" fillId="7" borderId="1" xfId="0" applyNumberFormat="1" applyFont="1" applyFill="1" applyBorder="1" applyAlignment="1">
      <alignment horizontal="center" vertical="top" wrapText="1"/>
    </xf>
    <xf numFmtId="0" fontId="6" fillId="7" borderId="2" xfId="0" applyFont="1" applyFill="1" applyBorder="1" applyAlignment="1">
      <alignment horizontal="justify" vertical="top" wrapText="1"/>
    </xf>
    <xf numFmtId="0" fontId="6" fillId="7" borderId="2" xfId="0" applyFont="1" applyFill="1" applyBorder="1" applyAlignment="1">
      <alignment horizontal="left" vertical="top" wrapText="1"/>
    </xf>
    <xf numFmtId="0" fontId="6" fillId="7" borderId="0" xfId="0" applyFont="1" applyFill="1" applyAlignment="1">
      <alignment vertical="top" wrapText="1"/>
    </xf>
    <xf numFmtId="4" fontId="6" fillId="6" borderId="1" xfId="0" applyNumberFormat="1" applyFont="1" applyFill="1" applyBorder="1" applyAlignment="1" applyProtection="1">
      <alignment horizontal="center" vertical="top" wrapText="1"/>
      <protection locked="0"/>
    </xf>
    <xf numFmtId="4" fontId="7" fillId="6" borderId="1" xfId="0" applyNumberFormat="1" applyFont="1" applyFill="1" applyBorder="1" applyAlignment="1" applyProtection="1">
      <alignment horizontal="center" vertical="top" wrapText="1"/>
      <protection locked="0"/>
    </xf>
    <xf numFmtId="0" fontId="6" fillId="7" borderId="1" xfId="0" applyFont="1" applyFill="1" applyBorder="1" applyAlignment="1">
      <alignment horizontal="left" vertical="top" wrapText="1"/>
    </xf>
    <xf numFmtId="0" fontId="9" fillId="0" borderId="1" xfId="0" applyFont="1" applyBorder="1" applyAlignment="1" applyProtection="1">
      <alignment horizontal="left" vertical="top" wrapText="1"/>
      <protection locked="0"/>
    </xf>
    <xf numFmtId="0" fontId="6" fillId="7" borderId="3" xfId="0" applyFont="1" applyFill="1" applyBorder="1" applyAlignment="1">
      <alignment horizontal="center" vertical="top" wrapText="1"/>
    </xf>
    <xf numFmtId="49" fontId="6" fillId="7" borderId="1" xfId="0" applyNumberFormat="1" applyFont="1" applyFill="1" applyBorder="1" applyAlignment="1">
      <alignment vertical="top" wrapText="1"/>
    </xf>
    <xf numFmtId="49" fontId="6" fillId="7" borderId="1" xfId="0" applyNumberFormat="1" applyFont="1" applyFill="1" applyBorder="1" applyAlignment="1" applyProtection="1">
      <alignment vertical="top" wrapText="1"/>
      <protection locked="0"/>
    </xf>
    <xf numFmtId="2" fontId="6" fillId="6" borderId="1" xfId="0" applyNumberFormat="1" applyFont="1" applyFill="1" applyBorder="1" applyAlignment="1" applyProtection="1">
      <alignment horizontal="center" vertical="top" wrapText="1"/>
      <protection locked="0"/>
    </xf>
    <xf numFmtId="0" fontId="9" fillId="8" borderId="1" xfId="0" applyFont="1" applyFill="1" applyBorder="1" applyAlignment="1" applyProtection="1">
      <alignment vertical="top" wrapText="1"/>
      <protection locked="0"/>
    </xf>
    <xf numFmtId="49" fontId="6" fillId="6" borderId="1" xfId="0" applyNumberFormat="1" applyFont="1" applyFill="1" applyBorder="1" applyAlignment="1">
      <alignment vertical="top" wrapText="1"/>
    </xf>
    <xf numFmtId="0" fontId="6" fillId="7" borderId="3" xfId="0" applyFont="1" applyFill="1" applyBorder="1" applyAlignment="1">
      <alignment vertical="top" wrapText="1"/>
    </xf>
    <xf numFmtId="49" fontId="6" fillId="7" borderId="5" xfId="0" applyNumberFormat="1" applyFont="1" applyFill="1" applyBorder="1" applyAlignment="1">
      <alignment horizontal="center" vertical="top" wrapText="1"/>
    </xf>
    <xf numFmtId="4" fontId="10" fillId="6" borderId="1" xfId="0" applyNumberFormat="1" applyFont="1" applyFill="1" applyBorder="1" applyAlignment="1" applyProtection="1">
      <alignment horizontal="center" vertical="top" wrapText="1"/>
      <protection locked="0"/>
    </xf>
    <xf numFmtId="165" fontId="6" fillId="7" borderId="1" xfId="0" applyNumberFormat="1" applyFont="1" applyFill="1" applyBorder="1" applyAlignment="1">
      <alignment vertical="top" wrapText="1"/>
    </xf>
    <xf numFmtId="165" fontId="9" fillId="7" borderId="1" xfId="0" applyNumberFormat="1" applyFont="1" applyFill="1" applyBorder="1" applyAlignment="1">
      <alignment vertical="top" wrapText="1"/>
    </xf>
    <xf numFmtId="165" fontId="9" fillId="7" borderId="1" xfId="0" applyNumberFormat="1" applyFont="1" applyFill="1" applyBorder="1" applyAlignment="1">
      <alignment vertical="top"/>
    </xf>
    <xf numFmtId="0" fontId="9" fillId="7" borderId="1" xfId="0" applyFont="1" applyFill="1" applyBorder="1" applyAlignment="1">
      <alignment vertical="top" wrapText="1"/>
    </xf>
    <xf numFmtId="4" fontId="6" fillId="7" borderId="1" xfId="0" applyNumberFormat="1" applyFont="1" applyFill="1" applyBorder="1" applyAlignment="1">
      <alignment vertical="top" wrapText="1"/>
    </xf>
    <xf numFmtId="4" fontId="6" fillId="7" borderId="1" xfId="0" applyNumberFormat="1" applyFont="1" applyFill="1" applyBorder="1" applyAlignment="1">
      <alignment vertical="top"/>
    </xf>
    <xf numFmtId="0" fontId="6" fillId="7" borderId="1" xfId="0" applyFont="1" applyFill="1" applyBorder="1" applyAlignment="1">
      <alignment vertical="top"/>
    </xf>
    <xf numFmtId="0" fontId="9" fillId="7" borderId="1" xfId="0" applyFont="1" applyFill="1" applyBorder="1" applyAlignment="1">
      <alignment horizontal="center" wrapText="1"/>
    </xf>
    <xf numFmtId="0" fontId="9" fillId="7" borderId="1" xfId="0" applyFont="1" applyFill="1" applyBorder="1" applyAlignment="1">
      <alignment horizontal="center"/>
    </xf>
    <xf numFmtId="0" fontId="6" fillId="0" borderId="1" xfId="0" applyFont="1" applyBorder="1" applyAlignment="1" applyProtection="1">
      <alignment horizontal="justify" vertical="top" wrapText="1"/>
      <protection locked="0"/>
    </xf>
    <xf numFmtId="0" fontId="9" fillId="0" borderId="1" xfId="0" applyFont="1" applyBorder="1" applyAlignment="1" applyProtection="1">
      <alignment horizontal="justify" vertical="top" wrapText="1"/>
      <protection locked="0"/>
    </xf>
    <xf numFmtId="0" fontId="6" fillId="5" borderId="3" xfId="0" applyFont="1" applyFill="1" applyBorder="1" applyAlignment="1">
      <alignment vertical="top" wrapText="1"/>
    </xf>
    <xf numFmtId="0" fontId="9" fillId="6" borderId="2" xfId="0" applyFont="1" applyFill="1" applyBorder="1" applyAlignment="1" applyProtection="1">
      <alignment horizontal="center" vertical="top" wrapText="1"/>
      <protection locked="0"/>
    </xf>
    <xf numFmtId="0" fontId="9" fillId="0" borderId="1" xfId="0" applyFont="1" applyBorder="1" applyAlignment="1" applyProtection="1">
      <alignment vertical="top" wrapText="1"/>
      <protection locked="0"/>
    </xf>
    <xf numFmtId="0" fontId="9" fillId="6" borderId="6" xfId="0" applyFont="1" applyFill="1" applyBorder="1" applyAlignment="1" applyProtection="1">
      <alignment horizontal="center" vertical="top" wrapText="1"/>
      <protection locked="0"/>
    </xf>
    <xf numFmtId="0" fontId="6" fillId="7" borderId="5" xfId="0" applyFont="1" applyFill="1" applyBorder="1" applyAlignment="1">
      <alignment horizontal="left" vertical="top" wrapText="1"/>
    </xf>
    <xf numFmtId="0" fontId="9" fillId="0" borderId="1" xfId="0" applyFont="1" applyBorder="1" applyAlignment="1" applyProtection="1">
      <alignment vertical="top"/>
      <protection locked="0"/>
    </xf>
    <xf numFmtId="166" fontId="9" fillId="6" borderId="1" xfId="0" applyNumberFormat="1" applyFont="1" applyFill="1" applyBorder="1" applyAlignment="1" applyProtection="1">
      <alignment horizontal="center" vertical="top" wrapText="1"/>
      <protection locked="0"/>
    </xf>
    <xf numFmtId="0" fontId="9" fillId="8" borderId="1" xfId="0" applyFont="1" applyFill="1" applyBorder="1" applyAlignment="1" applyProtection="1">
      <alignment horizontal="justify" vertical="top" wrapText="1"/>
      <protection locked="0"/>
    </xf>
    <xf numFmtId="2" fontId="9" fillId="6" borderId="1" xfId="0" applyNumberFormat="1" applyFont="1" applyFill="1" applyBorder="1" applyAlignment="1" applyProtection="1">
      <alignment horizontal="center" vertical="top" wrapText="1"/>
      <protection locked="0"/>
    </xf>
    <xf numFmtId="0" fontId="11" fillId="6" borderId="1" xfId="0" applyFont="1" applyFill="1" applyBorder="1" applyAlignment="1">
      <alignment wrapText="1"/>
    </xf>
    <xf numFmtId="0" fontId="9" fillId="0" borderId="1" xfId="0" applyFont="1" applyBorder="1" applyAlignment="1">
      <alignment horizontal="center"/>
    </xf>
    <xf numFmtId="0" fontId="9" fillId="6" borderId="1" xfId="0" applyFont="1" applyFill="1" applyBorder="1"/>
    <xf numFmtId="0" fontId="9" fillId="0" borderId="1" xfId="0" applyFont="1" applyBorder="1"/>
    <xf numFmtId="4" fontId="11" fillId="9" borderId="1" xfId="0" applyNumberFormat="1" applyFont="1" applyFill="1" applyBorder="1" applyAlignment="1">
      <alignment horizontal="center" vertical="top" wrapText="1"/>
    </xf>
    <xf numFmtId="165" fontId="11" fillId="9" borderId="1" xfId="9" applyNumberFormat="1" applyFont="1" applyFill="1" applyBorder="1" applyAlignment="1">
      <alignment horizontal="center" vertical="top"/>
    </xf>
    <xf numFmtId="0" fontId="9" fillId="5" borderId="1" xfId="0" applyFont="1" applyFill="1" applyBorder="1" applyAlignment="1">
      <alignment horizontal="center"/>
    </xf>
    <xf numFmtId="2" fontId="9" fillId="6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9" fillId="6" borderId="1" xfId="0" applyFont="1" applyFill="1" applyBorder="1" applyAlignment="1">
      <alignment horizontal="center" wrapText="1"/>
    </xf>
    <xf numFmtId="0" fontId="9" fillId="10" borderId="1" xfId="0" applyFont="1" applyFill="1" applyBorder="1" applyAlignment="1">
      <alignment horizontal="center"/>
    </xf>
    <xf numFmtId="0" fontId="9" fillId="6" borderId="1" xfId="0" applyFont="1" applyFill="1" applyBorder="1" applyAlignment="1">
      <alignment wrapText="1"/>
    </xf>
    <xf numFmtId="0" fontId="11" fillId="0" borderId="2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4" fillId="6" borderId="2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49" fontId="6" fillId="0" borderId="1" xfId="0" applyNumberFormat="1" applyFont="1" applyBorder="1" applyAlignment="1">
      <alignment wrapText="1"/>
    </xf>
    <xf numFmtId="49" fontId="6" fillId="0" borderId="1" xfId="0" applyNumberFormat="1" applyFont="1" applyBorder="1" applyAlignment="1">
      <alignment horizontal="center" wrapText="1"/>
    </xf>
    <xf numFmtId="0" fontId="6" fillId="6" borderId="1" xfId="0" applyFont="1" applyFill="1" applyBorder="1" applyAlignment="1" applyProtection="1">
      <alignment vertical="top"/>
      <protection locked="0"/>
    </xf>
    <xf numFmtId="0" fontId="6" fillId="5" borderId="0" xfId="0" applyFont="1" applyFill="1" applyAlignment="1">
      <alignment horizontal="center" vertical="top"/>
    </xf>
    <xf numFmtId="49" fontId="6" fillId="5" borderId="1" xfId="0" applyNumberFormat="1" applyFont="1" applyFill="1" applyBorder="1" applyAlignment="1">
      <alignment vertical="top" wrapText="1"/>
    </xf>
    <xf numFmtId="0" fontId="6" fillId="0" borderId="1" xfId="0" applyFont="1" applyBorder="1" applyAlignment="1" applyProtection="1">
      <alignment vertical="top" wrapText="1"/>
      <protection locked="0"/>
    </xf>
    <xf numFmtId="0" fontId="6" fillId="6" borderId="1" xfId="0" applyFont="1" applyFill="1" applyBorder="1" applyAlignment="1">
      <alignment horizontal="center" vertical="top" wrapText="1"/>
    </xf>
    <xf numFmtId="0" fontId="8" fillId="0" borderId="1" xfId="0" applyFont="1" applyBorder="1"/>
    <xf numFmtId="0" fontId="6" fillId="7" borderId="1" xfId="0" applyFont="1" applyFill="1" applyBorder="1" applyAlignment="1" applyProtection="1">
      <alignment vertical="top" wrapText="1"/>
      <protection locked="0"/>
    </xf>
    <xf numFmtId="2" fontId="6" fillId="0" borderId="1" xfId="0" applyNumberFormat="1" applyFont="1" applyBorder="1" applyAlignment="1" applyProtection="1">
      <alignment horizontal="center" vertical="top" wrapText="1"/>
      <protection locked="0"/>
    </xf>
    <xf numFmtId="0" fontId="6" fillId="7" borderId="5" xfId="0" applyFont="1" applyFill="1" applyBorder="1" applyAlignment="1">
      <alignment horizontal="center" vertical="top"/>
    </xf>
    <xf numFmtId="49" fontId="6" fillId="7" borderId="2" xfId="0" applyNumberFormat="1" applyFont="1" applyFill="1" applyBorder="1" applyAlignment="1" applyProtection="1">
      <alignment vertical="top" wrapText="1"/>
      <protection locked="0"/>
    </xf>
    <xf numFmtId="0" fontId="6" fillId="7" borderId="9" xfId="0" applyFont="1" applyFill="1" applyBorder="1" applyAlignment="1">
      <alignment horizontal="center" vertical="top"/>
    </xf>
    <xf numFmtId="165" fontId="9" fillId="7" borderId="9" xfId="0" applyNumberFormat="1" applyFont="1" applyFill="1" applyBorder="1" applyAlignment="1">
      <alignment horizontal="center" vertical="top" wrapText="1"/>
    </xf>
    <xf numFmtId="165" fontId="9" fillId="7" borderId="9" xfId="9" applyNumberFormat="1" applyFont="1" applyFill="1" applyBorder="1" applyAlignment="1">
      <alignment horizontal="center" vertical="top" wrapText="1"/>
    </xf>
    <xf numFmtId="49" fontId="6" fillId="7" borderId="6" xfId="0" applyNumberFormat="1" applyFont="1" applyFill="1" applyBorder="1" applyAlignment="1" applyProtection="1">
      <alignment vertical="top" wrapText="1"/>
      <protection locked="0"/>
    </xf>
    <xf numFmtId="2" fontId="6" fillId="6" borderId="3" xfId="0" applyNumberFormat="1" applyFont="1" applyFill="1" applyBorder="1" applyAlignment="1" applyProtection="1">
      <alignment horizontal="center" vertical="top" wrapText="1"/>
      <protection locked="0"/>
    </xf>
    <xf numFmtId="165" fontId="6" fillId="7" borderId="1" xfId="0" applyNumberFormat="1" applyFont="1" applyFill="1" applyBorder="1" applyAlignment="1">
      <alignment horizontal="center" vertical="top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7" borderId="5" xfId="0" applyFont="1" applyFill="1" applyBorder="1" applyAlignment="1">
      <alignment horizontal="center" vertical="top" wrapText="1"/>
    </xf>
    <xf numFmtId="49" fontId="6" fillId="7" borderId="0" xfId="0" applyNumberFormat="1" applyFont="1" applyFill="1" applyAlignment="1">
      <alignment horizontal="center" vertical="top"/>
    </xf>
    <xf numFmtId="0" fontId="9" fillId="0" borderId="1" xfId="0" applyFont="1" applyBorder="1" applyAlignment="1" applyProtection="1">
      <alignment horizontal="center" vertical="top"/>
      <protection locked="0"/>
    </xf>
    <xf numFmtId="2" fontId="6" fillId="7" borderId="9" xfId="0" applyNumberFormat="1" applyFont="1" applyFill="1" applyBorder="1" applyAlignment="1">
      <alignment horizontal="center" vertical="top"/>
    </xf>
    <xf numFmtId="165" fontId="9" fillId="7" borderId="9" xfId="9" applyNumberFormat="1" applyFont="1" applyFill="1" applyBorder="1" applyAlignment="1">
      <alignment horizontal="center" vertical="top"/>
    </xf>
    <xf numFmtId="0" fontId="6" fillId="7" borderId="1" xfId="0" applyFont="1" applyFill="1" applyBorder="1" applyAlignment="1">
      <alignment horizontal="center" vertical="top"/>
    </xf>
    <xf numFmtId="0" fontId="11" fillId="6" borderId="1" xfId="0" applyFont="1" applyFill="1" applyBorder="1" applyAlignment="1">
      <alignment vertical="top" wrapText="1"/>
    </xf>
    <xf numFmtId="0" fontId="9" fillId="6" borderId="3" xfId="0" applyFont="1" applyFill="1" applyBorder="1" applyAlignment="1">
      <alignment horizontal="center" wrapText="1"/>
    </xf>
    <xf numFmtId="0" fontId="9" fillId="0" borderId="1" xfId="0" applyFont="1" applyBorder="1" applyAlignment="1">
      <alignment vertical="top" wrapText="1"/>
    </xf>
    <xf numFmtId="2" fontId="11" fillId="9" borderId="1" xfId="0" applyNumberFormat="1" applyFont="1" applyFill="1" applyBorder="1" applyAlignment="1">
      <alignment horizontal="center" vertical="top" wrapText="1"/>
    </xf>
    <xf numFmtId="165" fontId="9" fillId="5" borderId="2" xfId="0" applyNumberFormat="1" applyFont="1" applyFill="1" applyBorder="1" applyAlignment="1">
      <alignment horizontal="center" vertical="top" wrapText="1"/>
    </xf>
    <xf numFmtId="0" fontId="6" fillId="5" borderId="1" xfId="0" applyFont="1" applyFill="1" applyBorder="1" applyAlignment="1">
      <alignment horizontal="center" vertical="center"/>
    </xf>
    <xf numFmtId="2" fontId="9" fillId="6" borderId="1" xfId="0" applyNumberFormat="1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wrapText="1"/>
    </xf>
    <xf numFmtId="0" fontId="11" fillId="6" borderId="1" xfId="0" applyFont="1" applyFill="1" applyBorder="1" applyAlignment="1">
      <alignment horizontal="center" vertical="top" wrapText="1"/>
    </xf>
    <xf numFmtId="0" fontId="6" fillId="7" borderId="1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wrapText="1"/>
    </xf>
    <xf numFmtId="0" fontId="12" fillId="6" borderId="4" xfId="0" applyFont="1" applyFill="1" applyBorder="1" applyAlignment="1">
      <alignment wrapText="1"/>
    </xf>
    <xf numFmtId="0" fontId="9" fillId="6" borderId="1" xfId="0" applyFont="1" applyFill="1" applyBorder="1" applyAlignment="1">
      <alignment vertical="top" wrapText="1"/>
    </xf>
    <xf numFmtId="0" fontId="6" fillId="10" borderId="1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top" wrapText="1"/>
    </xf>
    <xf numFmtId="166" fontId="9" fillId="5" borderId="1" xfId="0" applyNumberFormat="1" applyFont="1" applyFill="1" applyBorder="1" applyAlignment="1">
      <alignment horizontal="center" vertical="top" wrapText="1"/>
    </xf>
    <xf numFmtId="0" fontId="6" fillId="0" borderId="5" xfId="0" applyFont="1" applyBorder="1" applyAlignment="1" applyProtection="1">
      <alignment horizontal="left" vertical="top"/>
      <protection locked="0"/>
    </xf>
    <xf numFmtId="0" fontId="6" fillId="0" borderId="16" xfId="0" applyFont="1" applyBorder="1" applyAlignment="1" applyProtection="1">
      <alignment horizontal="left" vertical="top" wrapText="1"/>
      <protection locked="0"/>
    </xf>
    <xf numFmtId="49" fontId="6" fillId="0" borderId="1" xfId="0" applyNumberFormat="1" applyFont="1" applyBorder="1" applyAlignment="1">
      <alignment vertical="top" wrapText="1"/>
    </xf>
    <xf numFmtId="49" fontId="6" fillId="7" borderId="9" xfId="0" applyNumberFormat="1" applyFont="1" applyFill="1" applyBorder="1" applyAlignment="1">
      <alignment vertical="top" wrapText="1"/>
    </xf>
    <xf numFmtId="49" fontId="6" fillId="7" borderId="7" xfId="0" applyNumberFormat="1" applyFont="1" applyFill="1" applyBorder="1" applyAlignment="1" applyProtection="1">
      <alignment vertical="top" wrapText="1"/>
      <protection locked="0"/>
    </xf>
    <xf numFmtId="0" fontId="6" fillId="7" borderId="10" xfId="0" applyFont="1" applyFill="1" applyBorder="1" applyAlignment="1">
      <alignment vertical="top" wrapText="1"/>
    </xf>
    <xf numFmtId="0" fontId="6" fillId="7" borderId="9" xfId="0" applyFont="1" applyFill="1" applyBorder="1" applyAlignment="1">
      <alignment vertical="top" wrapText="1"/>
    </xf>
    <xf numFmtId="2" fontId="6" fillId="6" borderId="9" xfId="0" applyNumberFormat="1" applyFont="1" applyFill="1" applyBorder="1" applyAlignment="1" applyProtection="1">
      <alignment horizontal="center" vertical="top" wrapText="1"/>
      <protection locked="0"/>
    </xf>
    <xf numFmtId="0" fontId="6" fillId="7" borderId="15" xfId="0" applyFont="1" applyFill="1" applyBorder="1" applyAlignment="1">
      <alignment horizontal="center" vertical="top" wrapText="1"/>
    </xf>
    <xf numFmtId="0" fontId="6" fillId="0" borderId="9" xfId="0" applyFont="1" applyBorder="1" applyAlignment="1" applyProtection="1">
      <alignment horizontal="center" vertical="top"/>
      <protection locked="0"/>
    </xf>
    <xf numFmtId="0" fontId="9" fillId="0" borderId="9" xfId="0" applyFont="1" applyBorder="1" applyAlignment="1" applyProtection="1">
      <alignment horizontal="left" vertical="top" wrapText="1"/>
      <protection locked="0"/>
    </xf>
    <xf numFmtId="2" fontId="6" fillId="7" borderId="1" xfId="0" applyNumberFormat="1" applyFont="1" applyFill="1" applyBorder="1" applyAlignment="1" applyProtection="1">
      <alignment horizontal="center" vertical="top" wrapText="1"/>
      <protection locked="0"/>
    </xf>
    <xf numFmtId="2" fontId="6" fillId="7" borderId="1" xfId="0" applyNumberFormat="1" applyFont="1" applyFill="1" applyBorder="1" applyAlignment="1">
      <alignment horizontal="center" vertical="top" wrapText="1"/>
    </xf>
    <xf numFmtId="0" fontId="11" fillId="6" borderId="1" xfId="0" applyFont="1" applyFill="1" applyBorder="1" applyAlignment="1">
      <alignment horizontal="left" vertical="top" wrapText="1"/>
    </xf>
    <xf numFmtId="0" fontId="6" fillId="6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wrapText="1"/>
    </xf>
    <xf numFmtId="165" fontId="9" fillId="9" borderId="1" xfId="9" applyNumberFormat="1" applyFont="1" applyFill="1" applyBorder="1" applyAlignment="1">
      <alignment horizontal="center" vertical="top"/>
    </xf>
    <xf numFmtId="0" fontId="9" fillId="5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wrapText="1"/>
    </xf>
    <xf numFmtId="0" fontId="6" fillId="6" borderId="2" xfId="0" applyFont="1" applyFill="1" applyBorder="1" applyAlignment="1">
      <alignment vertical="top" wrapText="1"/>
    </xf>
    <xf numFmtId="0" fontId="6" fillId="6" borderId="4" xfId="0" applyFont="1" applyFill="1" applyBorder="1" applyAlignment="1">
      <alignment vertical="top" wrapText="1"/>
    </xf>
    <xf numFmtId="0" fontId="6" fillId="10" borderId="3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wrapText="1"/>
    </xf>
    <xf numFmtId="0" fontId="11" fillId="0" borderId="1" xfId="0" applyFont="1" applyBorder="1" applyAlignment="1">
      <alignment wrapText="1"/>
    </xf>
    <xf numFmtId="49" fontId="6" fillId="5" borderId="2" xfId="0" applyNumberFormat="1" applyFont="1" applyFill="1" applyBorder="1" applyAlignment="1">
      <alignment vertical="top" wrapText="1"/>
    </xf>
    <xf numFmtId="0" fontId="6" fillId="8" borderId="1" xfId="0" applyFont="1" applyFill="1" applyBorder="1" applyAlignment="1" applyProtection="1">
      <alignment horizontal="center" vertical="top" wrapText="1"/>
      <protection locked="0"/>
    </xf>
    <xf numFmtId="165" fontId="6" fillId="5" borderId="1" xfId="0" applyNumberFormat="1" applyFont="1" applyFill="1" applyBorder="1" applyAlignment="1">
      <alignment horizontal="center" vertical="top" wrapText="1"/>
    </xf>
    <xf numFmtId="49" fontId="6" fillId="6" borderId="6" xfId="0" applyNumberFormat="1" applyFont="1" applyFill="1" applyBorder="1" applyAlignment="1">
      <alignment vertical="top" wrapText="1"/>
    </xf>
    <xf numFmtId="49" fontId="6" fillId="7" borderId="12" xfId="0" applyNumberFormat="1" applyFont="1" applyFill="1" applyBorder="1" applyAlignment="1">
      <alignment vertical="top" wrapText="1"/>
    </xf>
    <xf numFmtId="2" fontId="13" fillId="6" borderId="1" xfId="0" applyNumberFormat="1" applyFont="1" applyFill="1" applyBorder="1" applyAlignment="1" applyProtection="1">
      <alignment horizontal="right" vertical="top"/>
      <protection locked="0"/>
    </xf>
    <xf numFmtId="0" fontId="9" fillId="0" borderId="1" xfId="0" applyFont="1" applyBorder="1" applyAlignment="1" applyProtection="1">
      <alignment horizontal="left" vertical="top"/>
      <protection locked="0"/>
    </xf>
    <xf numFmtId="49" fontId="6" fillId="7" borderId="6" xfId="0" applyNumberFormat="1" applyFont="1" applyFill="1" applyBorder="1" applyAlignment="1">
      <alignment vertical="top" wrapText="1"/>
    </xf>
    <xf numFmtId="49" fontId="6" fillId="7" borderId="5" xfId="0" applyNumberFormat="1" applyFont="1" applyFill="1" applyBorder="1" applyAlignment="1" applyProtection="1">
      <alignment vertical="top" wrapText="1"/>
      <protection locked="0"/>
    </xf>
    <xf numFmtId="2" fontId="6" fillId="0" borderId="6" xfId="0" applyNumberFormat="1" applyFont="1" applyBorder="1" applyAlignment="1" applyProtection="1">
      <alignment horizontal="center" vertical="top"/>
      <protection locked="0"/>
    </xf>
    <xf numFmtId="0" fontId="9" fillId="7" borderId="1" xfId="0" applyFont="1" applyFill="1" applyBorder="1" applyAlignment="1">
      <alignment horizontal="center" vertical="top" wrapText="1"/>
    </xf>
    <xf numFmtId="0" fontId="6" fillId="7" borderId="12" xfId="0" applyFont="1" applyFill="1" applyBorder="1" applyAlignment="1">
      <alignment vertical="top" wrapText="1"/>
    </xf>
    <xf numFmtId="165" fontId="6" fillId="7" borderId="1" xfId="9" applyNumberFormat="1" applyFont="1" applyFill="1" applyBorder="1" applyAlignment="1">
      <alignment horizontal="center" vertical="top" wrapText="1"/>
    </xf>
    <xf numFmtId="0" fontId="6" fillId="0" borderId="1" xfId="0" applyFont="1" applyBorder="1" applyAlignment="1" applyProtection="1">
      <alignment vertical="top"/>
      <protection locked="0"/>
    </xf>
    <xf numFmtId="2" fontId="6" fillId="0" borderId="12" xfId="0" applyNumberFormat="1" applyFont="1" applyBorder="1" applyAlignment="1" applyProtection="1">
      <alignment horizontal="center" vertical="top"/>
      <protection locked="0"/>
    </xf>
    <xf numFmtId="0" fontId="9" fillId="7" borderId="1" xfId="0" applyFont="1" applyFill="1" applyBorder="1" applyAlignment="1">
      <alignment horizontal="left" vertical="top" wrapText="1"/>
    </xf>
    <xf numFmtId="0" fontId="6" fillId="7" borderId="5" xfId="0" applyFont="1" applyFill="1" applyBorder="1" applyAlignment="1">
      <alignment vertical="top" wrapText="1"/>
    </xf>
    <xf numFmtId="166" fontId="9" fillId="0" borderId="1" xfId="0" applyNumberFormat="1" applyFont="1" applyBorder="1" applyAlignment="1" applyProtection="1">
      <alignment horizontal="center" vertical="top"/>
      <protection locked="0"/>
    </xf>
    <xf numFmtId="166" fontId="6" fillId="7" borderId="1" xfId="0" applyNumberFormat="1" applyFont="1" applyFill="1" applyBorder="1" applyAlignment="1">
      <alignment horizontal="center" vertical="top" wrapText="1"/>
    </xf>
    <xf numFmtId="1" fontId="9" fillId="0" borderId="1" xfId="0" applyNumberFormat="1" applyFont="1" applyBorder="1" applyAlignment="1" applyProtection="1">
      <alignment horizontal="center" vertical="top"/>
      <protection locked="0"/>
    </xf>
    <xf numFmtId="0" fontId="6" fillId="0" borderId="1" xfId="0" applyFont="1" applyBorder="1" applyAlignment="1" applyProtection="1">
      <alignment horizontal="center" vertical="top"/>
      <protection locked="0"/>
    </xf>
    <xf numFmtId="0" fontId="6" fillId="0" borderId="1" xfId="0" applyFont="1" applyBorder="1" applyAlignment="1" applyProtection="1">
      <alignment horizontal="left" vertical="top"/>
      <protection locked="0"/>
    </xf>
    <xf numFmtId="0" fontId="9" fillId="7" borderId="5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wrapText="1"/>
    </xf>
    <xf numFmtId="2" fontId="11" fillId="9" borderId="1" xfId="0" applyNumberFormat="1" applyFont="1" applyFill="1" applyBorder="1" applyAlignment="1">
      <alignment horizontal="center" vertical="top"/>
    </xf>
    <xf numFmtId="0" fontId="6" fillId="5" borderId="1" xfId="0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 vertical="top"/>
    </xf>
    <xf numFmtId="0" fontId="9" fillId="3" borderId="1" xfId="0" applyFont="1" applyFill="1" applyBorder="1" applyAlignment="1">
      <alignment horizontal="center" vertical="top"/>
    </xf>
    <xf numFmtId="2" fontId="9" fillId="0" borderId="1" xfId="0" applyNumberFormat="1" applyFont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12" fillId="0" borderId="1" xfId="0" applyFont="1" applyBorder="1"/>
    <xf numFmtId="0" fontId="6" fillId="10" borderId="1" xfId="0" applyFont="1" applyFill="1" applyBorder="1" applyAlignment="1">
      <alignment horizontal="center"/>
    </xf>
    <xf numFmtId="0" fontId="6" fillId="0" borderId="1" xfId="0" applyFont="1" applyBorder="1"/>
    <xf numFmtId="2" fontId="4" fillId="9" borderId="1" xfId="0" applyNumberFormat="1" applyFont="1" applyFill="1" applyBorder="1" applyAlignment="1">
      <alignment horizontal="center"/>
    </xf>
    <xf numFmtId="2" fontId="6" fillId="8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2" fontId="9" fillId="8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/>
    <xf numFmtId="0" fontId="14" fillId="6" borderId="1" xfId="0" applyFont="1" applyFill="1" applyBorder="1"/>
    <xf numFmtId="0" fontId="14" fillId="0" borderId="0" xfId="0" applyFont="1"/>
    <xf numFmtId="0" fontId="9" fillId="0" borderId="1" xfId="0" applyFont="1" applyFill="1" applyBorder="1" applyAlignment="1" applyProtection="1">
      <alignment horizontal="justify" vertical="top"/>
      <protection locked="0"/>
    </xf>
    <xf numFmtId="0" fontId="9" fillId="0" borderId="1" xfId="0" applyFont="1" applyFill="1" applyBorder="1" applyAlignment="1" applyProtection="1">
      <alignment vertical="top" wrapText="1"/>
      <protection locked="0"/>
    </xf>
    <xf numFmtId="0" fontId="6" fillId="0" borderId="0" xfId="10" applyFont="1" applyAlignment="1">
      <alignment horizontal="center" vertical="top"/>
    </xf>
    <xf numFmtId="0" fontId="6" fillId="3" borderId="1" xfId="10" applyFont="1" applyFill="1" applyBorder="1" applyAlignment="1">
      <alignment horizontal="left" vertical="top" wrapText="1"/>
    </xf>
    <xf numFmtId="0" fontId="6" fillId="0" borderId="1" xfId="10" applyFont="1" applyBorder="1" applyAlignment="1">
      <alignment horizontal="left" vertical="top" wrapText="1"/>
    </xf>
    <xf numFmtId="0" fontId="6" fillId="0" borderId="2" xfId="10" applyFont="1" applyBorder="1" applyAlignment="1" applyProtection="1">
      <alignment horizontal="left" vertical="top" wrapText="1"/>
    </xf>
    <xf numFmtId="0" fontId="6" fillId="0" borderId="3" xfId="10" applyFont="1" applyBorder="1" applyAlignment="1" applyProtection="1">
      <alignment horizontal="left" vertical="top" wrapText="1"/>
    </xf>
    <xf numFmtId="0" fontId="6" fillId="0" borderId="1" xfId="10" applyFont="1" applyBorder="1" applyAlignment="1" applyProtection="1">
      <alignment horizontal="left" vertical="top" wrapText="1"/>
      <protection locked="0"/>
    </xf>
    <xf numFmtId="0" fontId="4" fillId="0" borderId="0" xfId="10" applyFont="1" applyAlignment="1">
      <alignment horizontal="center" vertical="top" wrapText="1"/>
    </xf>
    <xf numFmtId="0" fontId="6" fillId="0" borderId="1" xfId="10" applyFont="1" applyBorder="1" applyAlignment="1">
      <alignment horizontal="center" vertical="top" wrapText="1"/>
    </xf>
    <xf numFmtId="0" fontId="6" fillId="7" borderId="5" xfId="0" applyFont="1" applyFill="1" applyBorder="1" applyAlignment="1">
      <alignment horizontal="center"/>
    </xf>
    <xf numFmtId="0" fontId="6" fillId="7" borderId="9" xfId="0" applyFont="1" applyFill="1" applyBorder="1" applyAlignment="1">
      <alignment horizontal="center"/>
    </xf>
    <xf numFmtId="0" fontId="9" fillId="6" borderId="2" xfId="0" applyFont="1" applyFill="1" applyBorder="1" applyAlignment="1">
      <alignment horizontal="left" wrapText="1"/>
    </xf>
    <xf numFmtId="0" fontId="9" fillId="6" borderId="4" xfId="0" applyFont="1" applyFill="1" applyBorder="1" applyAlignment="1">
      <alignment horizontal="left" wrapText="1"/>
    </xf>
    <xf numFmtId="0" fontId="9" fillId="6" borderId="3" xfId="0" applyFont="1" applyFill="1" applyBorder="1" applyAlignment="1">
      <alignment horizontal="left" wrapText="1"/>
    </xf>
    <xf numFmtId="0" fontId="4" fillId="10" borderId="2" xfId="0" applyFont="1" applyFill="1" applyBorder="1" applyAlignment="1">
      <alignment horizontal="left" vertical="top" wrapText="1"/>
    </xf>
    <xf numFmtId="0" fontId="4" fillId="10" borderId="4" xfId="0" applyFont="1" applyFill="1" applyBorder="1" applyAlignment="1">
      <alignment horizontal="left" vertical="top" wrapText="1"/>
    </xf>
    <xf numFmtId="0" fontId="4" fillId="10" borderId="3" xfId="0" applyFont="1" applyFill="1" applyBorder="1" applyAlignment="1">
      <alignment horizontal="left" vertical="top" wrapText="1"/>
    </xf>
    <xf numFmtId="165" fontId="4" fillId="10" borderId="2" xfId="0" applyNumberFormat="1" applyFont="1" applyFill="1" applyBorder="1" applyAlignment="1">
      <alignment horizontal="center"/>
    </xf>
    <xf numFmtId="165" fontId="4" fillId="10" borderId="4" xfId="0" applyNumberFormat="1" applyFont="1" applyFill="1" applyBorder="1" applyAlignment="1">
      <alignment horizontal="center"/>
    </xf>
    <xf numFmtId="165" fontId="4" fillId="10" borderId="3" xfId="0" applyNumberFormat="1" applyFont="1" applyFill="1" applyBorder="1" applyAlignment="1">
      <alignment horizontal="center"/>
    </xf>
    <xf numFmtId="0" fontId="11" fillId="10" borderId="2" xfId="0" applyFont="1" applyFill="1" applyBorder="1" applyAlignment="1">
      <alignment horizontal="left" vertical="top" wrapText="1"/>
    </xf>
    <xf numFmtId="0" fontId="11" fillId="10" borderId="4" xfId="0" applyFont="1" applyFill="1" applyBorder="1" applyAlignment="1">
      <alignment horizontal="left" vertical="top" wrapText="1"/>
    </xf>
    <xf numFmtId="0" fontId="11" fillId="10" borderId="3" xfId="0" applyFont="1" applyFill="1" applyBorder="1" applyAlignment="1">
      <alignment horizontal="left" vertical="top" wrapText="1"/>
    </xf>
    <xf numFmtId="2" fontId="4" fillId="11" borderId="1" xfId="11" applyNumberFormat="1" applyFont="1" applyFill="1" applyBorder="1" applyAlignment="1">
      <alignment horizontal="center" vertical="center"/>
    </xf>
    <xf numFmtId="0" fontId="8" fillId="0" borderId="0" xfId="0" applyFont="1"/>
    <xf numFmtId="0" fontId="9" fillId="7" borderId="2" xfId="0" applyFont="1" applyFill="1" applyBorder="1" applyAlignment="1">
      <alignment horizontal="left" vertical="top" wrapText="1"/>
    </xf>
    <xf numFmtId="0" fontId="9" fillId="7" borderId="4" xfId="0" applyFont="1" applyFill="1" applyBorder="1" applyAlignment="1">
      <alignment horizontal="left" vertical="top" wrapText="1"/>
    </xf>
    <xf numFmtId="0" fontId="9" fillId="7" borderId="3" xfId="0" applyFont="1" applyFill="1" applyBorder="1" applyAlignment="1">
      <alignment horizontal="left" vertical="top" wrapText="1"/>
    </xf>
    <xf numFmtId="165" fontId="6" fillId="7" borderId="2" xfId="0" applyNumberFormat="1" applyFont="1" applyFill="1" applyBorder="1" applyAlignment="1">
      <alignment horizontal="center"/>
    </xf>
    <xf numFmtId="165" fontId="6" fillId="7" borderId="3" xfId="0" applyNumberFormat="1" applyFont="1" applyFill="1" applyBorder="1" applyAlignment="1">
      <alignment horizontal="center"/>
    </xf>
    <xf numFmtId="0" fontId="9" fillId="6" borderId="2" xfId="0" applyFont="1" applyFill="1" applyBorder="1" applyAlignment="1">
      <alignment horizontal="left" vertical="center" wrapText="1"/>
    </xf>
    <xf numFmtId="0" fontId="9" fillId="6" borderId="4" xfId="0" applyFont="1" applyFill="1" applyBorder="1" applyAlignment="1">
      <alignment horizontal="left" vertical="center" wrapText="1"/>
    </xf>
    <xf numFmtId="0" fontId="9" fillId="6" borderId="3" xfId="0" applyFont="1" applyFill="1" applyBorder="1" applyAlignment="1">
      <alignment horizontal="left" vertical="center" wrapText="1"/>
    </xf>
    <xf numFmtId="1" fontId="6" fillId="7" borderId="2" xfId="0" applyNumberFormat="1" applyFont="1" applyFill="1" applyBorder="1" applyAlignment="1">
      <alignment horizontal="center"/>
    </xf>
    <xf numFmtId="1" fontId="6" fillId="7" borderId="3" xfId="0" applyNumberFormat="1" applyFont="1" applyFill="1" applyBorder="1" applyAlignment="1">
      <alignment horizontal="center"/>
    </xf>
    <xf numFmtId="0" fontId="4" fillId="7" borderId="6" xfId="0" applyFont="1" applyFill="1" applyBorder="1" applyAlignment="1">
      <alignment horizontal="left" vertical="top" wrapText="1"/>
    </xf>
    <xf numFmtId="0" fontId="4" fillId="7" borderId="11" xfId="0" applyFont="1" applyFill="1" applyBorder="1" applyAlignment="1">
      <alignment horizontal="left" vertical="top" wrapText="1"/>
    </xf>
    <xf numFmtId="0" fontId="4" fillId="7" borderId="12" xfId="0" applyFont="1" applyFill="1" applyBorder="1" applyAlignment="1">
      <alignment horizontal="left" vertical="top" wrapText="1"/>
    </xf>
    <xf numFmtId="0" fontId="4" fillId="7" borderId="10" xfId="0" applyFont="1" applyFill="1" applyBorder="1" applyAlignment="1">
      <alignment horizontal="left" vertical="top" wrapText="1"/>
    </xf>
    <xf numFmtId="0" fontId="4" fillId="7" borderId="14" xfId="0" applyFont="1" applyFill="1" applyBorder="1" applyAlignment="1">
      <alignment horizontal="left" vertical="top" wrapText="1"/>
    </xf>
    <xf numFmtId="0" fontId="4" fillId="7" borderId="15" xfId="0" applyFont="1" applyFill="1" applyBorder="1" applyAlignment="1">
      <alignment horizontal="left" vertical="top" wrapText="1"/>
    </xf>
    <xf numFmtId="165" fontId="6" fillId="7" borderId="6" xfId="0" applyNumberFormat="1" applyFont="1" applyFill="1" applyBorder="1" applyAlignment="1">
      <alignment horizontal="center"/>
    </xf>
    <xf numFmtId="165" fontId="6" fillId="7" borderId="12" xfId="0" applyNumberFormat="1" applyFont="1" applyFill="1" applyBorder="1" applyAlignment="1">
      <alignment horizontal="center"/>
    </xf>
    <xf numFmtId="165" fontId="6" fillId="7" borderId="10" xfId="0" applyNumberFormat="1" applyFont="1" applyFill="1" applyBorder="1" applyAlignment="1">
      <alignment horizontal="center"/>
    </xf>
    <xf numFmtId="165" fontId="6" fillId="7" borderId="15" xfId="0" applyNumberFormat="1" applyFont="1" applyFill="1" applyBorder="1" applyAlignment="1">
      <alignment horizontal="center"/>
    </xf>
    <xf numFmtId="165" fontId="4" fillId="7" borderId="6" xfId="0" applyNumberFormat="1" applyFont="1" applyFill="1" applyBorder="1" applyAlignment="1">
      <alignment horizontal="center"/>
    </xf>
    <xf numFmtId="165" fontId="4" fillId="7" borderId="12" xfId="0" applyNumberFormat="1" applyFont="1" applyFill="1" applyBorder="1" applyAlignment="1">
      <alignment horizontal="center"/>
    </xf>
    <xf numFmtId="165" fontId="4" fillId="7" borderId="10" xfId="0" applyNumberFormat="1" applyFont="1" applyFill="1" applyBorder="1" applyAlignment="1">
      <alignment horizontal="center"/>
    </xf>
    <xf numFmtId="165" fontId="4" fillId="7" borderId="15" xfId="0" applyNumberFormat="1" applyFont="1" applyFill="1" applyBorder="1" applyAlignment="1">
      <alignment horizontal="center"/>
    </xf>
    <xf numFmtId="0" fontId="9" fillId="5" borderId="2" xfId="0" applyFont="1" applyFill="1" applyBorder="1" applyAlignment="1">
      <alignment horizontal="left" vertical="top" wrapText="1"/>
    </xf>
    <xf numFmtId="0" fontId="9" fillId="5" borderId="4" xfId="0" applyFont="1" applyFill="1" applyBorder="1" applyAlignment="1">
      <alignment horizontal="left" vertical="top" wrapText="1"/>
    </xf>
    <xf numFmtId="0" fontId="9" fillId="5" borderId="3" xfId="0" applyFont="1" applyFill="1" applyBorder="1" applyAlignment="1">
      <alignment horizontal="left" vertical="top" wrapText="1"/>
    </xf>
    <xf numFmtId="1" fontId="6" fillId="5" borderId="2" xfId="0" applyNumberFormat="1" applyFont="1" applyFill="1" applyBorder="1" applyAlignment="1">
      <alignment horizontal="center"/>
    </xf>
    <xf numFmtId="1" fontId="6" fillId="5" borderId="3" xfId="0" applyNumberFormat="1" applyFont="1" applyFill="1" applyBorder="1" applyAlignment="1">
      <alignment horizontal="center"/>
    </xf>
    <xf numFmtId="165" fontId="6" fillId="5" borderId="2" xfId="0" applyNumberFormat="1" applyFont="1" applyFill="1" applyBorder="1" applyAlignment="1">
      <alignment horizontal="center"/>
    </xf>
    <xf numFmtId="165" fontId="6" fillId="5" borderId="3" xfId="0" applyNumberFormat="1" applyFont="1" applyFill="1" applyBorder="1" applyAlignment="1">
      <alignment horizontal="center"/>
    </xf>
    <xf numFmtId="0" fontId="11" fillId="5" borderId="6" xfId="0" applyFont="1" applyFill="1" applyBorder="1" applyAlignment="1">
      <alignment horizontal="left" vertical="top" wrapText="1"/>
    </xf>
    <xf numFmtId="0" fontId="11" fillId="5" borderId="11" xfId="0" applyFont="1" applyFill="1" applyBorder="1" applyAlignment="1">
      <alignment horizontal="left" vertical="top" wrapText="1"/>
    </xf>
    <xf numFmtId="0" fontId="11" fillId="5" borderId="12" xfId="0" applyFont="1" applyFill="1" applyBorder="1" applyAlignment="1">
      <alignment horizontal="left" vertical="top" wrapText="1"/>
    </xf>
    <xf numFmtId="0" fontId="11" fillId="5" borderId="8" xfId="0" applyFont="1" applyFill="1" applyBorder="1" applyAlignment="1">
      <alignment horizontal="left" vertical="top" wrapText="1"/>
    </xf>
    <xf numFmtId="0" fontId="11" fillId="5" borderId="0" xfId="0" applyFont="1" applyFill="1" applyAlignment="1">
      <alignment horizontal="left" vertical="top" wrapText="1"/>
    </xf>
    <xf numFmtId="0" fontId="11" fillId="5" borderId="13" xfId="0" applyFont="1" applyFill="1" applyBorder="1" applyAlignment="1">
      <alignment horizontal="left" vertical="top" wrapText="1"/>
    </xf>
    <xf numFmtId="0" fontId="11" fillId="5" borderId="10" xfId="0" applyFont="1" applyFill="1" applyBorder="1" applyAlignment="1">
      <alignment horizontal="left" vertical="top" wrapText="1"/>
    </xf>
    <xf numFmtId="0" fontId="11" fillId="5" borderId="14" xfId="0" applyFont="1" applyFill="1" applyBorder="1" applyAlignment="1">
      <alignment horizontal="left" vertical="top" wrapText="1"/>
    </xf>
    <xf numFmtId="0" fontId="11" fillId="5" borderId="15" xfId="0" applyFont="1" applyFill="1" applyBorder="1" applyAlignment="1">
      <alignment horizontal="left" vertical="top" wrapText="1"/>
    </xf>
    <xf numFmtId="165" fontId="4" fillId="5" borderId="6" xfId="0" applyNumberFormat="1" applyFont="1" applyFill="1" applyBorder="1" applyAlignment="1">
      <alignment horizontal="center"/>
    </xf>
    <xf numFmtId="165" fontId="4" fillId="5" borderId="12" xfId="0" applyNumberFormat="1" applyFont="1" applyFill="1" applyBorder="1" applyAlignment="1">
      <alignment horizontal="center"/>
    </xf>
    <xf numFmtId="165" fontId="4" fillId="5" borderId="8" xfId="0" applyNumberFormat="1" applyFont="1" applyFill="1" applyBorder="1" applyAlignment="1">
      <alignment horizontal="center"/>
    </xf>
    <xf numFmtId="165" fontId="4" fillId="5" borderId="13" xfId="0" applyNumberFormat="1" applyFont="1" applyFill="1" applyBorder="1" applyAlignment="1">
      <alignment horizontal="center"/>
    </xf>
    <xf numFmtId="165" fontId="4" fillId="5" borderId="10" xfId="0" applyNumberFormat="1" applyFont="1" applyFill="1" applyBorder="1" applyAlignment="1">
      <alignment horizontal="center"/>
    </xf>
    <xf numFmtId="165" fontId="4" fillId="5" borderId="15" xfId="0" applyNumberFormat="1" applyFont="1" applyFill="1" applyBorder="1" applyAlignment="1">
      <alignment horizontal="center"/>
    </xf>
    <xf numFmtId="165" fontId="6" fillId="5" borderId="6" xfId="0" applyNumberFormat="1" applyFont="1" applyFill="1" applyBorder="1" applyAlignment="1">
      <alignment horizontal="center"/>
    </xf>
    <xf numFmtId="165" fontId="6" fillId="5" borderId="12" xfId="0" applyNumberFormat="1" applyFont="1" applyFill="1" applyBorder="1" applyAlignment="1">
      <alignment horizontal="center"/>
    </xf>
    <xf numFmtId="165" fontId="6" fillId="5" borderId="8" xfId="0" applyNumberFormat="1" applyFont="1" applyFill="1" applyBorder="1" applyAlignment="1">
      <alignment horizontal="center"/>
    </xf>
    <xf numFmtId="165" fontId="6" fillId="5" borderId="13" xfId="0" applyNumberFormat="1" applyFont="1" applyFill="1" applyBorder="1" applyAlignment="1">
      <alignment horizontal="center"/>
    </xf>
    <xf numFmtId="165" fontId="6" fillId="5" borderId="10" xfId="0" applyNumberFormat="1" applyFont="1" applyFill="1" applyBorder="1" applyAlignment="1">
      <alignment horizontal="center"/>
    </xf>
    <xf numFmtId="165" fontId="6" fillId="5" borderId="15" xfId="0" applyNumberFormat="1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0" fontId="6" fillId="5" borderId="9" xfId="0" applyFont="1" applyFill="1" applyBorder="1" applyAlignment="1">
      <alignment horizontal="center"/>
    </xf>
    <xf numFmtId="0" fontId="11" fillId="6" borderId="2" xfId="0" applyFont="1" applyFill="1" applyBorder="1" applyAlignment="1">
      <alignment horizontal="left" wrapText="1"/>
    </xf>
    <xf numFmtId="0" fontId="11" fillId="6" borderId="4" xfId="0" applyFont="1" applyFill="1" applyBorder="1" applyAlignment="1">
      <alignment horizontal="left" wrapText="1"/>
    </xf>
    <xf numFmtId="0" fontId="11" fillId="6" borderId="3" xfId="0" applyFont="1" applyFill="1" applyBorder="1" applyAlignment="1">
      <alignment horizontal="left" wrapText="1"/>
    </xf>
    <xf numFmtId="49" fontId="4" fillId="0" borderId="2" xfId="0" applyNumberFormat="1" applyFont="1" applyBorder="1" applyAlignment="1">
      <alignment horizontal="left" wrapText="1"/>
    </xf>
    <xf numFmtId="49" fontId="4" fillId="0" borderId="4" xfId="0" applyNumberFormat="1" applyFont="1" applyBorder="1" applyAlignment="1">
      <alignment horizontal="left" wrapText="1"/>
    </xf>
    <xf numFmtId="49" fontId="4" fillId="0" borderId="3" xfId="0" applyNumberFormat="1" applyFont="1" applyBorder="1" applyAlignment="1">
      <alignment horizontal="left" wrapText="1"/>
    </xf>
    <xf numFmtId="0" fontId="9" fillId="6" borderId="2" xfId="0" applyFont="1" applyFill="1" applyBorder="1" applyAlignment="1">
      <alignment horizontal="left" vertical="top" wrapText="1"/>
    </xf>
    <xf numFmtId="0" fontId="9" fillId="6" borderId="4" xfId="0" applyFont="1" applyFill="1" applyBorder="1" applyAlignment="1">
      <alignment horizontal="left" vertical="top" wrapText="1"/>
    </xf>
    <xf numFmtId="0" fontId="9" fillId="6" borderId="3" xfId="0" applyFont="1" applyFill="1" applyBorder="1" applyAlignment="1">
      <alignment horizontal="left" vertical="top" wrapText="1"/>
    </xf>
    <xf numFmtId="165" fontId="11" fillId="10" borderId="2" xfId="0" applyNumberFormat="1" applyFont="1" applyFill="1" applyBorder="1" applyAlignment="1">
      <alignment horizontal="center"/>
    </xf>
    <xf numFmtId="165" fontId="11" fillId="10" borderId="4" xfId="0" applyNumberFormat="1" applyFont="1" applyFill="1" applyBorder="1" applyAlignment="1">
      <alignment horizontal="center"/>
    </xf>
    <xf numFmtId="165" fontId="11" fillId="10" borderId="3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5" borderId="2" xfId="0" applyFont="1" applyFill="1" applyBorder="1" applyAlignment="1">
      <alignment horizontal="center" vertical="top" wrapText="1"/>
    </xf>
    <xf numFmtId="0" fontId="6" fillId="5" borderId="4" xfId="0" applyFont="1" applyFill="1" applyBorder="1" applyAlignment="1">
      <alignment horizontal="center" vertical="top" wrapText="1"/>
    </xf>
    <xf numFmtId="0" fontId="6" fillId="5" borderId="2" xfId="0" applyFont="1" applyFill="1" applyBorder="1" applyAlignment="1">
      <alignment horizontal="left" vertical="top" wrapText="1"/>
    </xf>
    <xf numFmtId="0" fontId="6" fillId="5" borderId="4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165" fontId="9" fillId="7" borderId="2" xfId="0" applyNumberFormat="1" applyFont="1" applyFill="1" applyBorder="1" applyAlignment="1">
      <alignment horizontal="center"/>
    </xf>
    <xf numFmtId="165" fontId="9" fillId="7" borderId="3" xfId="0" applyNumberFormat="1" applyFont="1" applyFill="1" applyBorder="1" applyAlignment="1">
      <alignment horizontal="center"/>
    </xf>
    <xf numFmtId="1" fontId="6" fillId="7" borderId="2" xfId="0" applyNumberFormat="1" applyFont="1" applyFill="1" applyBorder="1" applyAlignment="1">
      <alignment horizontal="center" vertical="top" wrapText="1"/>
    </xf>
    <xf numFmtId="1" fontId="6" fillId="7" borderId="3" xfId="0" applyNumberFormat="1" applyFont="1" applyFill="1" applyBorder="1" applyAlignment="1">
      <alignment horizontal="center" vertical="top" wrapText="1"/>
    </xf>
    <xf numFmtId="165" fontId="9" fillId="7" borderId="1" xfId="0" applyNumberFormat="1" applyFont="1" applyFill="1" applyBorder="1" applyAlignment="1">
      <alignment horizontal="center"/>
    </xf>
    <xf numFmtId="165" fontId="11" fillId="7" borderId="6" xfId="0" applyNumberFormat="1" applyFont="1" applyFill="1" applyBorder="1" applyAlignment="1">
      <alignment horizontal="center"/>
    </xf>
    <xf numFmtId="165" fontId="11" fillId="7" borderId="12" xfId="0" applyNumberFormat="1" applyFont="1" applyFill="1" applyBorder="1" applyAlignment="1">
      <alignment horizontal="center"/>
    </xf>
    <xf numFmtId="165" fontId="11" fillId="7" borderId="10" xfId="0" applyNumberFormat="1" applyFont="1" applyFill="1" applyBorder="1" applyAlignment="1">
      <alignment horizontal="center"/>
    </xf>
    <xf numFmtId="165" fontId="11" fillId="7" borderId="15" xfId="0" applyNumberFormat="1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 vertical="center"/>
    </xf>
    <xf numFmtId="0" fontId="6" fillId="7" borderId="9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left" vertical="top" wrapText="1"/>
    </xf>
    <xf numFmtId="0" fontId="6" fillId="6" borderId="4" xfId="0" applyFont="1" applyFill="1" applyBorder="1" applyAlignment="1">
      <alignment horizontal="left" vertical="top" wrapText="1"/>
    </xf>
    <xf numFmtId="0" fontId="6" fillId="6" borderId="3" xfId="0" applyFont="1" applyFill="1" applyBorder="1" applyAlignment="1">
      <alignment horizontal="left" vertical="top" wrapText="1"/>
    </xf>
    <xf numFmtId="0" fontId="9" fillId="6" borderId="1" xfId="0" applyFont="1" applyFill="1" applyBorder="1" applyAlignment="1">
      <alignment horizontal="left" wrapText="1"/>
    </xf>
    <xf numFmtId="0" fontId="11" fillId="5" borderId="6" xfId="0" applyFont="1" applyFill="1" applyBorder="1" applyAlignment="1">
      <alignment horizontal="left" wrapText="1"/>
    </xf>
    <xf numFmtId="0" fontId="11" fillId="5" borderId="11" xfId="0" applyFont="1" applyFill="1" applyBorder="1" applyAlignment="1">
      <alignment horizontal="left" wrapText="1"/>
    </xf>
    <xf numFmtId="0" fontId="11" fillId="5" borderId="12" xfId="0" applyFont="1" applyFill="1" applyBorder="1" applyAlignment="1">
      <alignment horizontal="left" wrapText="1"/>
    </xf>
    <xf numFmtId="0" fontId="11" fillId="5" borderId="8" xfId="0" applyFont="1" applyFill="1" applyBorder="1" applyAlignment="1">
      <alignment horizontal="left" wrapText="1"/>
    </xf>
    <xf numFmtId="0" fontId="11" fillId="5" borderId="0" xfId="0" applyFont="1" applyFill="1" applyAlignment="1">
      <alignment horizontal="left" wrapText="1"/>
    </xf>
    <xf numFmtId="0" fontId="11" fillId="5" borderId="13" xfId="0" applyFont="1" applyFill="1" applyBorder="1" applyAlignment="1">
      <alignment horizontal="left" wrapText="1"/>
    </xf>
    <xf numFmtId="0" fontId="11" fillId="5" borderId="10" xfId="0" applyFont="1" applyFill="1" applyBorder="1" applyAlignment="1">
      <alignment horizontal="left" wrapText="1"/>
    </xf>
    <xf numFmtId="0" fontId="11" fillId="5" borderId="14" xfId="0" applyFont="1" applyFill="1" applyBorder="1" applyAlignment="1">
      <alignment horizontal="left" wrapText="1"/>
    </xf>
    <xf numFmtId="0" fontId="11" fillId="5" borderId="15" xfId="0" applyFont="1" applyFill="1" applyBorder="1" applyAlignment="1">
      <alignment horizontal="left" wrapText="1"/>
    </xf>
    <xf numFmtId="165" fontId="11" fillId="5" borderId="6" xfId="0" applyNumberFormat="1" applyFont="1" applyFill="1" applyBorder="1" applyAlignment="1">
      <alignment horizontal="center"/>
    </xf>
    <xf numFmtId="165" fontId="11" fillId="5" borderId="12" xfId="0" applyNumberFormat="1" applyFont="1" applyFill="1" applyBorder="1" applyAlignment="1">
      <alignment horizontal="center"/>
    </xf>
    <xf numFmtId="165" fontId="11" fillId="5" borderId="8" xfId="0" applyNumberFormat="1" applyFont="1" applyFill="1" applyBorder="1" applyAlignment="1">
      <alignment horizontal="center"/>
    </xf>
    <xf numFmtId="165" fontId="11" fillId="5" borderId="13" xfId="0" applyNumberFormat="1" applyFont="1" applyFill="1" applyBorder="1" applyAlignment="1">
      <alignment horizontal="center"/>
    </xf>
    <xf numFmtId="165" fontId="11" fillId="5" borderId="10" xfId="0" applyNumberFormat="1" applyFont="1" applyFill="1" applyBorder="1" applyAlignment="1">
      <alignment horizontal="center"/>
    </xf>
    <xf numFmtId="165" fontId="11" fillId="5" borderId="15" xfId="0" applyNumberFormat="1" applyFont="1" applyFill="1" applyBorder="1" applyAlignment="1">
      <alignment horizontal="center"/>
    </xf>
    <xf numFmtId="165" fontId="9" fillId="5" borderId="6" xfId="0" applyNumberFormat="1" applyFont="1" applyFill="1" applyBorder="1" applyAlignment="1">
      <alignment horizontal="center" vertical="top" wrapText="1"/>
    </xf>
    <xf numFmtId="165" fontId="9" fillId="5" borderId="12" xfId="0" applyNumberFormat="1" applyFont="1" applyFill="1" applyBorder="1" applyAlignment="1">
      <alignment horizontal="center" vertical="top" wrapText="1"/>
    </xf>
    <xf numFmtId="165" fontId="9" fillId="5" borderId="8" xfId="0" applyNumberFormat="1" applyFont="1" applyFill="1" applyBorder="1" applyAlignment="1">
      <alignment horizontal="center" vertical="top" wrapText="1"/>
    </xf>
    <xf numFmtId="165" fontId="9" fillId="5" borderId="13" xfId="0" applyNumberFormat="1" applyFont="1" applyFill="1" applyBorder="1" applyAlignment="1">
      <alignment horizontal="center" vertical="top" wrapText="1"/>
    </xf>
    <xf numFmtId="165" fontId="9" fillId="5" borderId="10" xfId="0" applyNumberFormat="1" applyFont="1" applyFill="1" applyBorder="1" applyAlignment="1">
      <alignment horizontal="center" vertical="top" wrapText="1"/>
    </xf>
    <xf numFmtId="165" fontId="9" fillId="5" borderId="15" xfId="0" applyNumberFormat="1" applyFont="1" applyFill="1" applyBorder="1" applyAlignment="1">
      <alignment horizontal="center" vertical="top" wrapText="1"/>
    </xf>
    <xf numFmtId="0" fontId="9" fillId="5" borderId="5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left" vertical="top" wrapText="1"/>
    </xf>
    <xf numFmtId="165" fontId="9" fillId="7" borderId="2" xfId="0" applyNumberFormat="1" applyFont="1" applyFill="1" applyBorder="1" applyAlignment="1">
      <alignment horizontal="center" vertical="top" wrapText="1"/>
    </xf>
    <xf numFmtId="165" fontId="9" fillId="7" borderId="3" xfId="0" applyNumberFormat="1" applyFont="1" applyFill="1" applyBorder="1" applyAlignment="1">
      <alignment horizontal="center" vertical="top" wrapText="1"/>
    </xf>
    <xf numFmtId="0" fontId="11" fillId="6" borderId="1" xfId="0" applyFont="1" applyFill="1" applyBorder="1" applyAlignment="1">
      <alignment horizontal="left" vertical="top" wrapText="1"/>
    </xf>
    <xf numFmtId="165" fontId="9" fillId="5" borderId="2" xfId="0" applyNumberFormat="1" applyFont="1" applyFill="1" applyBorder="1" applyAlignment="1">
      <alignment horizontal="center"/>
    </xf>
    <xf numFmtId="165" fontId="9" fillId="5" borderId="3" xfId="0" applyNumberFormat="1" applyFont="1" applyFill="1" applyBorder="1" applyAlignment="1">
      <alignment horizontal="center"/>
    </xf>
    <xf numFmtId="165" fontId="9" fillId="5" borderId="2" xfId="0" applyNumberFormat="1" applyFont="1" applyFill="1" applyBorder="1" applyAlignment="1">
      <alignment horizontal="center" wrapText="1"/>
    </xf>
    <xf numFmtId="165" fontId="9" fillId="5" borderId="3" xfId="0" applyNumberFormat="1" applyFont="1" applyFill="1" applyBorder="1" applyAlignment="1">
      <alignment horizontal="center" wrapText="1"/>
    </xf>
    <xf numFmtId="1" fontId="9" fillId="5" borderId="2" xfId="0" applyNumberFormat="1" applyFont="1" applyFill="1" applyBorder="1" applyAlignment="1">
      <alignment horizontal="center"/>
    </xf>
    <xf numFmtId="1" fontId="9" fillId="5" borderId="3" xfId="0" applyNumberFormat="1" applyFont="1" applyFill="1" applyBorder="1" applyAlignment="1">
      <alignment horizontal="center"/>
    </xf>
    <xf numFmtId="165" fontId="11" fillId="10" borderId="2" xfId="0" applyNumberFormat="1" applyFont="1" applyFill="1" applyBorder="1" applyAlignment="1">
      <alignment horizontal="center" vertical="top" wrapText="1"/>
    </xf>
    <xf numFmtId="165" fontId="11" fillId="10" borderId="4" xfId="0" applyNumberFormat="1" applyFont="1" applyFill="1" applyBorder="1" applyAlignment="1">
      <alignment horizontal="center" vertical="top" wrapText="1"/>
    </xf>
    <xf numFmtId="165" fontId="11" fillId="10" borderId="3" xfId="0" applyNumberFormat="1" applyFont="1" applyFill="1" applyBorder="1" applyAlignment="1">
      <alignment horizontal="center" vertical="top" wrapText="1"/>
    </xf>
    <xf numFmtId="0" fontId="6" fillId="6" borderId="1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11" fillId="7" borderId="6" xfId="0" applyFont="1" applyFill="1" applyBorder="1" applyAlignment="1">
      <alignment horizontal="left" vertical="top" wrapText="1"/>
    </xf>
    <xf numFmtId="0" fontId="11" fillId="7" borderId="11" xfId="0" applyFont="1" applyFill="1" applyBorder="1" applyAlignment="1">
      <alignment horizontal="left" vertical="top" wrapText="1"/>
    </xf>
    <xf numFmtId="0" fontId="11" fillId="7" borderId="12" xfId="0" applyFont="1" applyFill="1" applyBorder="1" applyAlignment="1">
      <alignment horizontal="left" vertical="top" wrapText="1"/>
    </xf>
    <xf numFmtId="0" fontId="11" fillId="7" borderId="10" xfId="0" applyFont="1" applyFill="1" applyBorder="1" applyAlignment="1">
      <alignment horizontal="left" vertical="top" wrapText="1"/>
    </xf>
    <xf numFmtId="0" fontId="11" fillId="7" borderId="14" xfId="0" applyFont="1" applyFill="1" applyBorder="1" applyAlignment="1">
      <alignment horizontal="left" vertical="top" wrapText="1"/>
    </xf>
    <xf numFmtId="0" fontId="11" fillId="7" borderId="15" xfId="0" applyFont="1" applyFill="1" applyBorder="1" applyAlignment="1">
      <alignment horizontal="left" vertical="top" wrapText="1"/>
    </xf>
    <xf numFmtId="165" fontId="9" fillId="7" borderId="6" xfId="0" applyNumberFormat="1" applyFont="1" applyFill="1" applyBorder="1" applyAlignment="1">
      <alignment horizontal="center" vertical="top" wrapText="1"/>
    </xf>
    <xf numFmtId="165" fontId="9" fillId="7" borderId="12" xfId="0" applyNumberFormat="1" applyFont="1" applyFill="1" applyBorder="1" applyAlignment="1">
      <alignment horizontal="center" vertical="top" wrapText="1"/>
    </xf>
    <xf numFmtId="165" fontId="9" fillId="7" borderId="10" xfId="0" applyNumberFormat="1" applyFont="1" applyFill="1" applyBorder="1" applyAlignment="1">
      <alignment horizontal="center" vertical="top" wrapText="1"/>
    </xf>
    <xf numFmtId="165" fontId="9" fillId="7" borderId="15" xfId="0" applyNumberFormat="1" applyFont="1" applyFill="1" applyBorder="1" applyAlignment="1">
      <alignment horizontal="center" vertical="top" wrapText="1"/>
    </xf>
    <xf numFmtId="165" fontId="11" fillId="5" borderId="6" xfId="0" applyNumberFormat="1" applyFont="1" applyFill="1" applyBorder="1" applyAlignment="1">
      <alignment horizontal="center" vertical="top" wrapText="1"/>
    </xf>
    <xf numFmtId="165" fontId="11" fillId="5" borderId="12" xfId="0" applyNumberFormat="1" applyFont="1" applyFill="1" applyBorder="1" applyAlignment="1">
      <alignment horizontal="center" vertical="top" wrapText="1"/>
    </xf>
    <xf numFmtId="165" fontId="11" fillId="5" borderId="8" xfId="0" applyNumberFormat="1" applyFont="1" applyFill="1" applyBorder="1" applyAlignment="1">
      <alignment horizontal="center" vertical="top" wrapText="1"/>
    </xf>
    <xf numFmtId="165" fontId="11" fillId="5" borderId="13" xfId="0" applyNumberFormat="1" applyFont="1" applyFill="1" applyBorder="1" applyAlignment="1">
      <alignment horizontal="center" vertical="top" wrapText="1"/>
    </xf>
    <xf numFmtId="165" fontId="11" fillId="5" borderId="10" xfId="0" applyNumberFormat="1" applyFont="1" applyFill="1" applyBorder="1" applyAlignment="1">
      <alignment horizontal="center" vertical="top" wrapText="1"/>
    </xf>
    <xf numFmtId="165" fontId="11" fillId="5" borderId="15" xfId="0" applyNumberFormat="1" applyFont="1" applyFill="1" applyBorder="1" applyAlignment="1">
      <alignment horizontal="center" vertical="top" wrapText="1"/>
    </xf>
    <xf numFmtId="0" fontId="6" fillId="5" borderId="5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left" wrapText="1"/>
    </xf>
    <xf numFmtId="0" fontId="9" fillId="6" borderId="11" xfId="0" applyFont="1" applyFill="1" applyBorder="1" applyAlignment="1">
      <alignment horizontal="left" wrapText="1"/>
    </xf>
    <xf numFmtId="0" fontId="11" fillId="6" borderId="2" xfId="0" applyFont="1" applyFill="1" applyBorder="1" applyAlignment="1">
      <alignment horizontal="left" vertical="top" wrapText="1"/>
    </xf>
    <xf numFmtId="0" fontId="11" fillId="6" borderId="4" xfId="0" applyFont="1" applyFill="1" applyBorder="1" applyAlignment="1">
      <alignment horizontal="left" vertical="top" wrapText="1"/>
    </xf>
    <xf numFmtId="165" fontId="9" fillId="5" borderId="2" xfId="0" applyNumberFormat="1" applyFont="1" applyFill="1" applyBorder="1" applyAlignment="1">
      <alignment horizontal="center" vertical="top" wrapText="1"/>
    </xf>
    <xf numFmtId="165" fontId="9" fillId="5" borderId="3" xfId="0" applyNumberFormat="1" applyFont="1" applyFill="1" applyBorder="1" applyAlignment="1">
      <alignment horizontal="center" vertical="top" wrapText="1"/>
    </xf>
    <xf numFmtId="1" fontId="9" fillId="5" borderId="2" xfId="0" applyNumberFormat="1" applyFont="1" applyFill="1" applyBorder="1" applyAlignment="1">
      <alignment horizontal="center" vertical="top" wrapText="1"/>
    </xf>
    <xf numFmtId="1" fontId="9" fillId="5" borderId="3" xfId="0" applyNumberFormat="1" applyFont="1" applyFill="1" applyBorder="1" applyAlignment="1">
      <alignment horizontal="center" vertical="top" wrapText="1"/>
    </xf>
    <xf numFmtId="0" fontId="6" fillId="6" borderId="5" xfId="0" applyFont="1" applyFill="1" applyBorder="1" applyAlignment="1" applyProtection="1">
      <alignment horizontal="left" vertical="top"/>
      <protection locked="0"/>
    </xf>
    <xf numFmtId="0" fontId="6" fillId="6" borderId="9" xfId="0" applyFont="1" applyFill="1" applyBorder="1" applyAlignment="1" applyProtection="1">
      <alignment horizontal="left" vertical="top"/>
      <protection locked="0"/>
    </xf>
    <xf numFmtId="49" fontId="6" fillId="7" borderId="5" xfId="0" applyNumberFormat="1" applyFont="1" applyFill="1" applyBorder="1" applyAlignment="1">
      <alignment horizontal="center" vertical="top" wrapText="1"/>
    </xf>
    <xf numFmtId="49" fontId="6" fillId="7" borderId="9" xfId="0" applyNumberFormat="1" applyFont="1" applyFill="1" applyBorder="1" applyAlignment="1">
      <alignment horizontal="center" vertical="top" wrapText="1"/>
    </xf>
    <xf numFmtId="49" fontId="6" fillId="7" borderId="5" xfId="0" applyNumberFormat="1" applyFont="1" applyFill="1" applyBorder="1" applyAlignment="1" applyProtection="1">
      <alignment horizontal="center" vertical="top" wrapText="1"/>
      <protection locked="0"/>
    </xf>
    <xf numFmtId="49" fontId="6" fillId="7" borderId="9" xfId="0" applyNumberFormat="1" applyFont="1" applyFill="1" applyBorder="1" applyAlignment="1" applyProtection="1">
      <alignment horizontal="center" vertical="top" wrapText="1"/>
      <protection locked="0"/>
    </xf>
    <xf numFmtId="0" fontId="6" fillId="7" borderId="5" xfId="0" applyFont="1" applyFill="1" applyBorder="1" applyAlignment="1">
      <alignment horizontal="left" vertical="top" wrapText="1"/>
    </xf>
    <xf numFmtId="0" fontId="6" fillId="7" borderId="9" xfId="0" applyFont="1" applyFill="1" applyBorder="1" applyAlignment="1">
      <alignment horizontal="left" vertical="top" wrapText="1"/>
    </xf>
    <xf numFmtId="0" fontId="6" fillId="7" borderId="5" xfId="0" applyFont="1" applyFill="1" applyBorder="1" applyAlignment="1">
      <alignment horizontal="center" vertical="top" wrapText="1"/>
    </xf>
    <xf numFmtId="0" fontId="6" fillId="7" borderId="9" xfId="0" applyFont="1" applyFill="1" applyBorder="1" applyAlignment="1">
      <alignment horizontal="center" vertical="top" wrapText="1"/>
    </xf>
    <xf numFmtId="4" fontId="6" fillId="6" borderId="5" xfId="0" applyNumberFormat="1" applyFont="1" applyFill="1" applyBorder="1" applyAlignment="1" applyProtection="1">
      <alignment horizontal="center" vertical="top" wrapText="1"/>
      <protection locked="0"/>
    </xf>
    <xf numFmtId="4" fontId="6" fillId="6" borderId="9" xfId="0" applyNumberFormat="1" applyFont="1" applyFill="1" applyBorder="1" applyAlignment="1" applyProtection="1">
      <alignment horizontal="center" vertical="top" wrapText="1"/>
      <protection locked="0"/>
    </xf>
    <xf numFmtId="2" fontId="6" fillId="7" borderId="5" xfId="0" applyNumberFormat="1" applyFont="1" applyFill="1" applyBorder="1" applyAlignment="1">
      <alignment horizontal="center" vertical="top"/>
    </xf>
    <xf numFmtId="2" fontId="6" fillId="7" borderId="9" xfId="0" applyNumberFormat="1" applyFont="1" applyFill="1" applyBorder="1" applyAlignment="1">
      <alignment horizontal="center" vertical="top"/>
    </xf>
    <xf numFmtId="2" fontId="6" fillId="0" borderId="5" xfId="0" applyNumberFormat="1" applyFont="1" applyBorder="1" applyAlignment="1" applyProtection="1">
      <alignment horizontal="center" vertical="top" wrapText="1"/>
      <protection locked="0"/>
    </xf>
    <xf numFmtId="2" fontId="6" fillId="0" borderId="9" xfId="0" applyNumberFormat="1" applyFont="1" applyBorder="1" applyAlignment="1" applyProtection="1">
      <alignment horizontal="center" vertical="top" wrapText="1"/>
      <protection locked="0"/>
    </xf>
    <xf numFmtId="165" fontId="9" fillId="7" borderId="5" xfId="9" applyNumberFormat="1" applyFont="1" applyFill="1" applyBorder="1" applyAlignment="1">
      <alignment horizontal="center" vertical="top"/>
    </xf>
    <xf numFmtId="165" fontId="9" fillId="7" borderId="9" xfId="9" applyNumberFormat="1" applyFont="1" applyFill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6" fillId="7" borderId="5" xfId="0" applyFont="1" applyFill="1" applyBorder="1" applyAlignment="1">
      <alignment horizontal="center" vertical="top"/>
    </xf>
    <xf numFmtId="0" fontId="6" fillId="7" borderId="9" xfId="0" applyFont="1" applyFill="1" applyBorder="1" applyAlignment="1">
      <alignment horizontal="center" vertical="top"/>
    </xf>
    <xf numFmtId="0" fontId="9" fillId="6" borderId="5" xfId="0" applyFont="1" applyFill="1" applyBorder="1" applyAlignment="1" applyProtection="1">
      <alignment horizontal="center" vertical="top"/>
      <protection locked="0"/>
    </xf>
    <xf numFmtId="0" fontId="9" fillId="6" borderId="9" xfId="0" applyFont="1" applyFill="1" applyBorder="1" applyAlignment="1" applyProtection="1">
      <alignment horizontal="center" vertical="top"/>
      <protection locked="0"/>
    </xf>
    <xf numFmtId="165" fontId="9" fillId="7" borderId="5" xfId="0" applyNumberFormat="1" applyFont="1" applyFill="1" applyBorder="1" applyAlignment="1">
      <alignment horizontal="center" vertical="top" wrapText="1"/>
    </xf>
    <xf numFmtId="165" fontId="9" fillId="7" borderId="9" xfId="0" applyNumberFormat="1" applyFont="1" applyFill="1" applyBorder="1" applyAlignment="1">
      <alignment horizontal="center" vertical="top" wrapText="1"/>
    </xf>
    <xf numFmtId="165" fontId="9" fillId="7" borderId="5" xfId="9" applyNumberFormat="1" applyFont="1" applyFill="1" applyBorder="1" applyAlignment="1">
      <alignment horizontal="center" vertical="top" wrapText="1"/>
    </xf>
    <xf numFmtId="165" fontId="9" fillId="7" borderId="9" xfId="9" applyNumberFormat="1" applyFont="1" applyFill="1" applyBorder="1" applyAlignment="1">
      <alignment horizontal="center" vertical="top" wrapText="1"/>
    </xf>
    <xf numFmtId="0" fontId="9" fillId="6" borderId="1" xfId="0" applyFont="1" applyFill="1" applyBorder="1" applyAlignment="1">
      <alignment horizontal="center" wrapText="1"/>
    </xf>
    <xf numFmtId="0" fontId="4" fillId="0" borderId="6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49" fontId="9" fillId="5" borderId="1" xfId="0" applyNumberFormat="1" applyFont="1" applyFill="1" applyBorder="1" applyAlignment="1">
      <alignment horizontal="center" wrapText="1"/>
    </xf>
    <xf numFmtId="0" fontId="9" fillId="5" borderId="1" xfId="0" applyFont="1" applyFill="1" applyBorder="1" applyAlignment="1">
      <alignment horizontal="center" wrapText="1"/>
    </xf>
    <xf numFmtId="0" fontId="9" fillId="5" borderId="6" xfId="0" applyFont="1" applyFill="1" applyBorder="1" applyAlignment="1">
      <alignment horizontal="left" vertical="center" wrapText="1"/>
    </xf>
    <xf numFmtId="0" fontId="9" fillId="5" borderId="11" xfId="0" applyFont="1" applyFill="1" applyBorder="1" applyAlignment="1">
      <alignment horizontal="left" vertical="center" wrapText="1"/>
    </xf>
    <xf numFmtId="0" fontId="9" fillId="5" borderId="12" xfId="0" applyFont="1" applyFill="1" applyBorder="1" applyAlignment="1">
      <alignment horizontal="left" vertical="center" wrapText="1"/>
    </xf>
    <xf numFmtId="0" fontId="9" fillId="5" borderId="10" xfId="0" applyFont="1" applyFill="1" applyBorder="1" applyAlignment="1">
      <alignment horizontal="left" vertical="center" wrapText="1"/>
    </xf>
    <xf numFmtId="0" fontId="9" fillId="5" borderId="14" xfId="0" applyFont="1" applyFill="1" applyBorder="1" applyAlignment="1">
      <alignment horizontal="left" vertical="center" wrapText="1"/>
    </xf>
    <xf numFmtId="0" fontId="9" fillId="5" borderId="15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 vertical="top" wrapText="1"/>
    </xf>
    <xf numFmtId="0" fontId="9" fillId="6" borderId="1" xfId="0" applyFont="1" applyFill="1" applyBorder="1" applyAlignment="1">
      <alignment horizontal="left" vertical="center" wrapText="1"/>
    </xf>
    <xf numFmtId="0" fontId="4" fillId="7" borderId="8" xfId="0" applyFont="1" applyFill="1" applyBorder="1" applyAlignment="1">
      <alignment horizontal="left" vertical="top" wrapText="1"/>
    </xf>
    <xf numFmtId="0" fontId="4" fillId="7" borderId="0" xfId="0" applyFont="1" applyFill="1" applyAlignment="1">
      <alignment horizontal="left" vertical="top" wrapText="1"/>
    </xf>
    <xf numFmtId="0" fontId="4" fillId="7" borderId="13" xfId="0" applyFont="1" applyFill="1" applyBorder="1" applyAlignment="1">
      <alignment horizontal="left" vertical="top" wrapText="1"/>
    </xf>
    <xf numFmtId="165" fontId="6" fillId="7" borderId="8" xfId="0" applyNumberFormat="1" applyFont="1" applyFill="1" applyBorder="1" applyAlignment="1">
      <alignment horizontal="center"/>
    </xf>
    <xf numFmtId="165" fontId="6" fillId="7" borderId="13" xfId="0" applyNumberFormat="1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11" fillId="10" borderId="2" xfId="0" applyFont="1" applyFill="1" applyBorder="1" applyAlignment="1">
      <alignment horizontal="left" wrapText="1"/>
    </xf>
    <xf numFmtId="0" fontId="11" fillId="10" borderId="4" xfId="0" applyFont="1" applyFill="1" applyBorder="1" applyAlignment="1">
      <alignment horizontal="left" wrapText="1"/>
    </xf>
    <xf numFmtId="0" fontId="11" fillId="10" borderId="3" xfId="0" applyFont="1" applyFill="1" applyBorder="1" applyAlignment="1">
      <alignment horizontal="left" wrapText="1"/>
    </xf>
    <xf numFmtId="0" fontId="9" fillId="5" borderId="1" xfId="0" applyFont="1" applyFill="1" applyBorder="1" applyAlignment="1">
      <alignment horizontal="center"/>
    </xf>
    <xf numFmtId="1" fontId="9" fillId="7" borderId="2" xfId="0" applyNumberFormat="1" applyFont="1" applyFill="1" applyBorder="1" applyAlignment="1">
      <alignment horizontal="center"/>
    </xf>
    <xf numFmtId="1" fontId="9" fillId="7" borderId="3" xfId="0" applyNumberFormat="1" applyFont="1" applyFill="1" applyBorder="1" applyAlignment="1">
      <alignment horizontal="center"/>
    </xf>
    <xf numFmtId="0" fontId="9" fillId="5" borderId="2" xfId="0" applyFont="1" applyFill="1" applyBorder="1" applyAlignment="1">
      <alignment horizontal="left" wrapText="1"/>
    </xf>
    <xf numFmtId="0" fontId="9" fillId="5" borderId="4" xfId="0" applyFont="1" applyFill="1" applyBorder="1" applyAlignment="1">
      <alignment horizontal="left" wrapText="1"/>
    </xf>
    <xf numFmtId="0" fontId="9" fillId="5" borderId="3" xfId="0" applyFont="1" applyFill="1" applyBorder="1" applyAlignment="1">
      <alignment horizontal="left" wrapText="1"/>
    </xf>
    <xf numFmtId="165" fontId="6" fillId="5" borderId="6" xfId="0" applyNumberFormat="1" applyFont="1" applyFill="1" applyBorder="1" applyAlignment="1">
      <alignment horizontal="center" wrapText="1"/>
    </xf>
    <xf numFmtId="165" fontId="6" fillId="5" borderId="12" xfId="0" applyNumberFormat="1" applyFont="1" applyFill="1" applyBorder="1" applyAlignment="1">
      <alignment horizontal="center" wrapText="1"/>
    </xf>
    <xf numFmtId="165" fontId="6" fillId="5" borderId="8" xfId="0" applyNumberFormat="1" applyFont="1" applyFill="1" applyBorder="1" applyAlignment="1">
      <alignment horizontal="center" wrapText="1"/>
    </xf>
    <xf numFmtId="165" fontId="6" fillId="5" borderId="13" xfId="0" applyNumberFormat="1" applyFont="1" applyFill="1" applyBorder="1" applyAlignment="1">
      <alignment horizontal="center" wrapText="1"/>
    </xf>
    <xf numFmtId="165" fontId="6" fillId="5" borderId="10" xfId="0" applyNumberFormat="1" applyFont="1" applyFill="1" applyBorder="1" applyAlignment="1">
      <alignment horizontal="center" wrapText="1"/>
    </xf>
    <xf numFmtId="165" fontId="6" fillId="5" borderId="15" xfId="0" applyNumberFormat="1" applyFont="1" applyFill="1" applyBorder="1" applyAlignment="1">
      <alignment horizontal="center" wrapText="1"/>
    </xf>
    <xf numFmtId="49" fontId="6" fillId="5" borderId="5" xfId="0" applyNumberFormat="1" applyFont="1" applyFill="1" applyBorder="1" applyAlignment="1">
      <alignment horizontal="center" vertical="top" wrapText="1"/>
    </xf>
    <xf numFmtId="49" fontId="6" fillId="5" borderId="7" xfId="0" applyNumberFormat="1" applyFont="1" applyFill="1" applyBorder="1" applyAlignment="1">
      <alignment horizontal="center" vertical="top" wrapText="1"/>
    </xf>
    <xf numFmtId="49" fontId="6" fillId="5" borderId="9" xfId="0" applyNumberFormat="1" applyFont="1" applyFill="1" applyBorder="1" applyAlignment="1">
      <alignment horizontal="center" vertical="top" wrapText="1"/>
    </xf>
    <xf numFmtId="49" fontId="6" fillId="5" borderId="6" xfId="0" applyNumberFormat="1" applyFont="1" applyFill="1" applyBorder="1" applyAlignment="1">
      <alignment horizontal="center" vertical="top"/>
    </xf>
    <xf numFmtId="49" fontId="6" fillId="5" borderId="8" xfId="0" applyNumberFormat="1" applyFont="1" applyFill="1" applyBorder="1" applyAlignment="1">
      <alignment horizontal="center" vertical="top"/>
    </xf>
    <xf numFmtId="49" fontId="6" fillId="5" borderId="10" xfId="0" applyNumberFormat="1" applyFont="1" applyFill="1" applyBorder="1" applyAlignment="1">
      <alignment horizontal="center" vertical="top"/>
    </xf>
    <xf numFmtId="0" fontId="6" fillId="5" borderId="6" xfId="0" applyFont="1" applyFill="1" applyBorder="1" applyAlignment="1">
      <alignment horizontal="left" vertical="center" wrapText="1"/>
    </xf>
    <xf numFmtId="0" fontId="6" fillId="5" borderId="11" xfId="0" applyFont="1" applyFill="1" applyBorder="1" applyAlignment="1">
      <alignment horizontal="left" vertical="center" wrapText="1"/>
    </xf>
    <xf numFmtId="0" fontId="6" fillId="5" borderId="12" xfId="0" applyFont="1" applyFill="1" applyBorder="1" applyAlignment="1">
      <alignment horizontal="left" vertical="center" wrapText="1"/>
    </xf>
    <xf numFmtId="0" fontId="6" fillId="5" borderId="8" xfId="0" applyFont="1" applyFill="1" applyBorder="1" applyAlignment="1">
      <alignment horizontal="left" vertical="center" wrapText="1"/>
    </xf>
    <xf numFmtId="0" fontId="6" fillId="5" borderId="0" xfId="0" applyFont="1" applyFill="1" applyAlignment="1">
      <alignment horizontal="left" vertical="center" wrapText="1"/>
    </xf>
    <xf numFmtId="0" fontId="6" fillId="5" borderId="13" xfId="0" applyFont="1" applyFill="1" applyBorder="1" applyAlignment="1">
      <alignment horizontal="left" vertical="center" wrapText="1"/>
    </xf>
    <xf numFmtId="0" fontId="6" fillId="5" borderId="10" xfId="0" applyFont="1" applyFill="1" applyBorder="1" applyAlignment="1">
      <alignment horizontal="left" vertical="center" wrapText="1"/>
    </xf>
    <xf numFmtId="0" fontId="6" fillId="5" borderId="14" xfId="0" applyFont="1" applyFill="1" applyBorder="1" applyAlignment="1">
      <alignment horizontal="left" vertical="center" wrapText="1"/>
    </xf>
    <xf numFmtId="0" fontId="6" fillId="5" borderId="15" xfId="0" applyFont="1" applyFill="1" applyBorder="1" applyAlignment="1">
      <alignment horizontal="left" vertical="center" wrapText="1"/>
    </xf>
    <xf numFmtId="0" fontId="11" fillId="6" borderId="1" xfId="0" applyFont="1" applyFill="1" applyBorder="1" applyAlignment="1">
      <alignment wrapText="1"/>
    </xf>
    <xf numFmtId="0" fontId="9" fillId="0" borderId="1" xfId="0" applyFont="1" applyBorder="1" applyAlignment="1">
      <alignment horizontal="center"/>
    </xf>
    <xf numFmtId="0" fontId="9" fillId="0" borderId="2" xfId="0" applyFont="1" applyBorder="1"/>
    <xf numFmtId="0" fontId="9" fillId="0" borderId="3" xfId="0" applyFont="1" applyBorder="1"/>
    <xf numFmtId="0" fontId="9" fillId="6" borderId="1" xfId="0" applyFont="1" applyFill="1" applyBorder="1"/>
    <xf numFmtId="0" fontId="4" fillId="0" borderId="1" xfId="0" applyFont="1" applyBorder="1" applyAlignment="1">
      <alignment horizontal="center" wrapText="1"/>
    </xf>
    <xf numFmtId="49" fontId="6" fillId="7" borderId="7" xfId="0" applyNumberFormat="1" applyFont="1" applyFill="1" applyBorder="1" applyAlignment="1">
      <alignment horizontal="center" vertical="top" wrapText="1"/>
    </xf>
    <xf numFmtId="49" fontId="6" fillId="7" borderId="7" xfId="0" applyNumberFormat="1" applyFont="1" applyFill="1" applyBorder="1" applyAlignment="1" applyProtection="1">
      <alignment horizontal="center" vertical="top" wrapText="1"/>
      <protection locked="0"/>
    </xf>
    <xf numFmtId="49" fontId="6" fillId="5" borderId="5" xfId="0" applyNumberFormat="1" applyFont="1" applyFill="1" applyBorder="1" applyAlignment="1">
      <alignment horizontal="center" vertical="top"/>
    </xf>
    <xf numFmtId="49" fontId="6" fillId="5" borderId="9" xfId="0" applyNumberFormat="1" applyFont="1" applyFill="1" applyBorder="1" applyAlignment="1">
      <alignment horizontal="center" vertical="top"/>
    </xf>
    <xf numFmtId="49" fontId="6" fillId="5" borderId="1" xfId="0" applyNumberFormat="1" applyFont="1" applyFill="1" applyBorder="1" applyAlignment="1">
      <alignment vertical="top"/>
    </xf>
    <xf numFmtId="0" fontId="6" fillId="5" borderId="6" xfId="0" applyFont="1" applyFill="1" applyBorder="1" applyAlignment="1">
      <alignment vertical="center" wrapText="1"/>
    </xf>
    <xf numFmtId="0" fontId="6" fillId="5" borderId="11" xfId="0" applyFont="1" applyFill="1" applyBorder="1" applyAlignment="1">
      <alignment vertical="center" wrapText="1"/>
    </xf>
    <xf numFmtId="0" fontId="6" fillId="5" borderId="12" xfId="0" applyFont="1" applyFill="1" applyBorder="1" applyAlignment="1">
      <alignment vertical="center" wrapText="1"/>
    </xf>
    <xf numFmtId="0" fontId="6" fillId="5" borderId="8" xfId="0" applyFont="1" applyFill="1" applyBorder="1" applyAlignment="1">
      <alignment vertical="center" wrapText="1"/>
    </xf>
    <xf numFmtId="0" fontId="6" fillId="5" borderId="0" xfId="0" applyFont="1" applyFill="1" applyAlignment="1">
      <alignment vertical="center" wrapText="1"/>
    </xf>
    <xf numFmtId="0" fontId="6" fillId="5" borderId="13" xfId="0" applyFont="1" applyFill="1" applyBorder="1" applyAlignment="1">
      <alignment vertical="center" wrapText="1"/>
    </xf>
    <xf numFmtId="0" fontId="6" fillId="5" borderId="10" xfId="0" applyFont="1" applyFill="1" applyBorder="1" applyAlignment="1">
      <alignment vertical="center" wrapText="1"/>
    </xf>
    <xf numFmtId="0" fontId="6" fillId="5" borderId="14" xfId="0" applyFont="1" applyFill="1" applyBorder="1" applyAlignment="1">
      <alignment vertical="center" wrapText="1"/>
    </xf>
    <xf numFmtId="0" fontId="6" fillId="5" borderId="15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top"/>
    </xf>
    <xf numFmtId="49" fontId="6" fillId="5" borderId="7" xfId="0" applyNumberFormat="1" applyFont="1" applyFill="1" applyBorder="1" applyAlignment="1">
      <alignment horizontal="center" vertical="top"/>
    </xf>
    <xf numFmtId="0" fontId="4" fillId="6" borderId="1" xfId="0" applyFont="1" applyFill="1" applyBorder="1" applyAlignment="1">
      <alignment horizontal="center" vertical="top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6" fillId="3" borderId="2" xfId="0" applyFont="1" applyFill="1" applyBorder="1" applyAlignment="1">
      <alignment horizontal="center" vertical="center" wrapText="1"/>
    </xf>
    <xf numFmtId="0" fontId="9" fillId="3" borderId="4" xfId="0" applyFont="1" applyFill="1" applyBorder="1"/>
    <xf numFmtId="0" fontId="9" fillId="3" borderId="3" xfId="0" applyFont="1" applyFill="1" applyBorder="1"/>
    <xf numFmtId="49" fontId="6" fillId="3" borderId="5" xfId="0" applyNumberFormat="1" applyFont="1" applyFill="1" applyBorder="1" applyAlignment="1">
      <alignment horizontal="center" vertical="center" wrapText="1"/>
    </xf>
    <xf numFmtId="49" fontId="9" fillId="3" borderId="7" xfId="0" applyNumberFormat="1" applyFont="1" applyFill="1" applyBorder="1"/>
    <xf numFmtId="49" fontId="9" fillId="3" borderId="9" xfId="0" applyNumberFormat="1" applyFont="1" applyFill="1" applyBorder="1"/>
    <xf numFmtId="0" fontId="6" fillId="3" borderId="5" xfId="0" applyFont="1" applyFill="1" applyBorder="1" applyAlignment="1">
      <alignment horizontal="center" vertical="center" wrapText="1"/>
    </xf>
    <xf numFmtId="0" fontId="9" fillId="3" borderId="7" xfId="0" applyFont="1" applyFill="1" applyBorder="1"/>
    <xf numFmtId="0" fontId="9" fillId="3" borderId="9" xfId="0" applyFont="1" applyFill="1" applyBorder="1"/>
    <xf numFmtId="0" fontId="6" fillId="3" borderId="6" xfId="0" applyFont="1" applyFill="1" applyBorder="1" applyAlignment="1">
      <alignment horizontal="center" vertical="center" wrapText="1"/>
    </xf>
    <xf numFmtId="0" fontId="9" fillId="3" borderId="8" xfId="0" applyFont="1" applyFill="1" applyBorder="1"/>
    <xf numFmtId="0" fontId="9" fillId="3" borderId="10" xfId="0" applyFont="1" applyFill="1" applyBorder="1"/>
    <xf numFmtId="0" fontId="6" fillId="3" borderId="4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1" fontId="6" fillId="3" borderId="5" xfId="0" applyNumberFormat="1" applyFont="1" applyFill="1" applyBorder="1" applyAlignment="1">
      <alignment horizontal="center" vertical="center" wrapText="1"/>
    </xf>
    <xf numFmtId="1" fontId="6" fillId="3" borderId="9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</cellXfs>
  <cellStyles count="14">
    <cellStyle name="xl25" xfId="1"/>
    <cellStyle name="xl26" xfId="2"/>
    <cellStyle name="xl31" xfId="3"/>
    <cellStyle name="xl33" xfId="4"/>
    <cellStyle name="xl38" xfId="5"/>
    <cellStyle name="xl40" xfId="6"/>
    <cellStyle name="xl61" xfId="7"/>
    <cellStyle name="xl64" xfId="8"/>
    <cellStyle name="Обычный" xfId="0" builtinId="0"/>
    <cellStyle name="Обычный 2" xfId="9"/>
    <cellStyle name="Обычный 2 2" xfId="10"/>
    <cellStyle name="Обычный 3" xfId="11"/>
    <cellStyle name="Обычный 4" xfId="12"/>
    <cellStyle name="Финансовый 2" xfId="13"/>
  </cellStyles>
  <dxfs count="20">
    <dxf>
      <font>
        <color theme="8" tint="0.79998168889431442"/>
      </font>
    </dxf>
    <dxf>
      <font>
        <color theme="9" tint="0.79998168889431442"/>
      </font>
    </dxf>
    <dxf>
      <font>
        <color theme="6" tint="0.79998168889431442"/>
      </font>
    </dxf>
    <dxf>
      <font>
        <color theme="8" tint="0.79998168889431442"/>
      </font>
    </dxf>
    <dxf>
      <font>
        <color theme="9" tint="0.79998168889431442"/>
      </font>
    </dxf>
    <dxf>
      <font>
        <color theme="8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theme="6" tint="0.79998168889431442"/>
      </font>
    </dxf>
    <dxf>
      <font>
        <color theme="8" tint="0.79998168889431442"/>
      </font>
    </dxf>
    <dxf>
      <font>
        <color theme="9" tint="0.79998168889431442"/>
      </font>
    </dxf>
    <dxf>
      <font>
        <color theme="6" tint="0.79998168889431442"/>
      </font>
    </dxf>
    <dxf>
      <font>
        <color theme="8" tint="0.79998168889431442"/>
      </font>
    </dxf>
    <dxf>
      <font>
        <color theme="6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9" tint="0.79998168889431442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zoomScale="70" workbookViewId="0">
      <pane ySplit="4" topLeftCell="A5" activePane="bottomLeft" state="frozen"/>
      <selection activeCell="E10" sqref="E10:F10"/>
      <selection pane="bottomLeft"/>
    </sheetView>
  </sheetViews>
  <sheetFormatPr defaultRowHeight="14.25" x14ac:dyDescent="0.2"/>
  <cols>
    <col min="1" max="1" width="9.7109375" style="1" customWidth="1"/>
    <col min="2" max="2" width="26.85546875" style="1" customWidth="1"/>
    <col min="3" max="4" width="16.42578125" style="1" bestFit="1" customWidth="1"/>
    <col min="5" max="5" width="20.42578125" style="1" customWidth="1"/>
    <col min="6" max="6" width="20.140625" style="1" customWidth="1"/>
    <col min="7" max="16384" width="9.140625" style="1"/>
  </cols>
  <sheetData>
    <row r="1" spans="1:16" ht="25.5" customHeight="1" x14ac:dyDescent="0.2">
      <c r="A1" s="237" t="s">
        <v>0</v>
      </c>
      <c r="B1" s="237"/>
      <c r="C1" s="237"/>
      <c r="D1" s="237"/>
      <c r="E1" s="237"/>
      <c r="F1" s="237"/>
      <c r="G1" s="237"/>
      <c r="H1" s="237"/>
    </row>
    <row r="2" spans="1:16" ht="15" x14ac:dyDescent="0.2">
      <c r="A2" s="2"/>
      <c r="B2" s="2"/>
      <c r="C2" s="2"/>
      <c r="D2" s="2"/>
      <c r="E2" s="2"/>
      <c r="F2" s="2"/>
      <c r="G2" s="2"/>
      <c r="H2" s="2"/>
    </row>
    <row r="3" spans="1:16" ht="30" customHeight="1" x14ac:dyDescent="0.2">
      <c r="A3" s="3" t="s">
        <v>1</v>
      </c>
      <c r="B3" s="3" t="s">
        <v>2</v>
      </c>
      <c r="C3" s="3" t="s">
        <v>3</v>
      </c>
      <c r="D3" s="3" t="s">
        <v>4</v>
      </c>
      <c r="E3" s="238" t="s">
        <v>5</v>
      </c>
      <c r="F3" s="238"/>
      <c r="G3" s="2"/>
      <c r="H3" s="2"/>
    </row>
    <row r="4" spans="1:16" ht="15.75" x14ac:dyDescent="0.2">
      <c r="A4" s="3">
        <v>1</v>
      </c>
      <c r="B4" s="3">
        <v>2</v>
      </c>
      <c r="C4" s="3">
        <v>3</v>
      </c>
      <c r="D4" s="3">
        <v>4</v>
      </c>
      <c r="E4" s="238">
        <v>5</v>
      </c>
      <c r="F4" s="238"/>
      <c r="G4" s="2"/>
      <c r="H4" s="2"/>
    </row>
    <row r="5" spans="1:16" ht="47.25" x14ac:dyDescent="0.2">
      <c r="A5" s="3">
        <v>1</v>
      </c>
      <c r="B5" s="4" t="s">
        <v>6</v>
      </c>
      <c r="C5" s="5">
        <v>43815</v>
      </c>
      <c r="D5" s="3">
        <v>2471</v>
      </c>
      <c r="E5" s="233" t="s">
        <v>7</v>
      </c>
      <c r="F5" s="233"/>
      <c r="G5" s="2"/>
      <c r="H5" s="2"/>
    </row>
    <row r="6" spans="1:16" ht="84.75" customHeight="1" x14ac:dyDescent="0.2">
      <c r="A6" s="3">
        <v>2</v>
      </c>
      <c r="B6" s="4" t="s">
        <v>6</v>
      </c>
      <c r="C6" s="5">
        <v>43929</v>
      </c>
      <c r="D6" s="3">
        <v>525</v>
      </c>
      <c r="E6" s="233" t="s">
        <v>8</v>
      </c>
      <c r="F6" s="233"/>
      <c r="G6" s="2"/>
      <c r="H6" s="2"/>
    </row>
    <row r="7" spans="1:16" ht="81.75" customHeight="1" x14ac:dyDescent="0.2">
      <c r="A7" s="3">
        <v>3</v>
      </c>
      <c r="B7" s="4" t="s">
        <v>6</v>
      </c>
      <c r="C7" s="5">
        <v>44027</v>
      </c>
      <c r="D7" s="3">
        <v>1079</v>
      </c>
      <c r="E7" s="232" t="s">
        <v>8</v>
      </c>
      <c r="F7" s="232"/>
      <c r="G7" s="2"/>
      <c r="H7" s="2"/>
    </row>
    <row r="8" spans="1:16" ht="82.5" customHeight="1" x14ac:dyDescent="0.2">
      <c r="A8" s="3">
        <v>4</v>
      </c>
      <c r="B8" s="4" t="s">
        <v>6</v>
      </c>
      <c r="C8" s="5">
        <v>44169</v>
      </c>
      <c r="D8" s="3">
        <v>1877</v>
      </c>
      <c r="E8" s="233" t="s">
        <v>8</v>
      </c>
      <c r="F8" s="233"/>
      <c r="G8" s="2"/>
      <c r="H8" s="2"/>
    </row>
    <row r="9" spans="1:16" ht="191.25" customHeight="1" x14ac:dyDescent="0.2">
      <c r="A9" s="3">
        <v>5</v>
      </c>
      <c r="B9" s="4" t="s">
        <v>6</v>
      </c>
      <c r="C9" s="5">
        <v>44286</v>
      </c>
      <c r="D9" s="3">
        <v>480</v>
      </c>
      <c r="E9" s="233" t="s">
        <v>9</v>
      </c>
      <c r="F9" s="233"/>
      <c r="G9" s="2"/>
      <c r="H9" s="2"/>
    </row>
    <row r="10" spans="1:16" ht="197.25" customHeight="1" x14ac:dyDescent="0.2">
      <c r="A10" s="3">
        <v>6</v>
      </c>
      <c r="B10" s="4" t="s">
        <v>6</v>
      </c>
      <c r="C10" s="5">
        <v>44651</v>
      </c>
      <c r="D10" s="3">
        <v>585</v>
      </c>
      <c r="E10" s="234" t="s">
        <v>10</v>
      </c>
      <c r="F10" s="235"/>
      <c r="G10" s="2"/>
      <c r="H10" s="2"/>
    </row>
    <row r="11" spans="1:16" ht="24.75" customHeight="1" x14ac:dyDescent="0.2">
      <c r="A11" s="6" t="s">
        <v>11</v>
      </c>
      <c r="B11" s="7"/>
      <c r="C11" s="8"/>
      <c r="D11" s="6"/>
      <c r="E11" s="236"/>
      <c r="F11" s="236"/>
      <c r="G11" s="2"/>
      <c r="H11" s="2"/>
    </row>
    <row r="12" spans="1:16" ht="15.75" x14ac:dyDescent="0.2">
      <c r="A12" s="9"/>
      <c r="B12" s="9"/>
      <c r="C12" s="9"/>
      <c r="D12" s="9"/>
      <c r="E12" s="9"/>
      <c r="F12" s="2"/>
      <c r="G12" s="2"/>
      <c r="H12" s="2"/>
    </row>
    <row r="13" spans="1:16" ht="15.75" x14ac:dyDescent="0.2">
      <c r="A13" s="10"/>
      <c r="B13" s="10"/>
      <c r="C13" s="10"/>
      <c r="D13" s="10"/>
      <c r="E13" s="10"/>
      <c r="F13" s="231"/>
      <c r="G13" s="231"/>
      <c r="H13" s="231"/>
      <c r="I13" s="11"/>
      <c r="J13" s="11"/>
      <c r="K13" s="11"/>
      <c r="L13" s="11"/>
      <c r="M13" s="11"/>
      <c r="N13" s="11"/>
      <c r="O13" s="11"/>
      <c r="P13" s="11"/>
    </row>
  </sheetData>
  <sheetProtection formatCells="0" formatColumns="0" formatRows="0"/>
  <mergeCells count="11">
    <mergeCell ref="A1:H1"/>
    <mergeCell ref="E3:F3"/>
    <mergeCell ref="E4:F4"/>
    <mergeCell ref="E5:F5"/>
    <mergeCell ref="E6:F6"/>
    <mergeCell ref="F13:H13"/>
    <mergeCell ref="E7:F7"/>
    <mergeCell ref="E8:F8"/>
    <mergeCell ref="E9:F9"/>
    <mergeCell ref="E10:F10"/>
    <mergeCell ref="E11:F11"/>
  </mergeCells>
  <pageMargins left="0.70866141732283472" right="0.70866141732283472" top="0.74803149606299213" bottom="0.74803149606299213" header="0.31496062992125984" footer="0.31496062992125984"/>
  <pageSetup paperSize="9" firstPageNumber="2147483648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8"/>
  <sheetViews>
    <sheetView tabSelected="1" topLeftCell="G103" zoomScale="75" zoomScaleNormal="75" workbookViewId="0">
      <selection activeCell="V106" sqref="V106"/>
    </sheetView>
  </sheetViews>
  <sheetFormatPr defaultRowHeight="15" x14ac:dyDescent="0.25"/>
  <cols>
    <col min="1" max="1" width="5.42578125" style="12" customWidth="1"/>
    <col min="2" max="2" width="5.5703125" style="12" customWidth="1"/>
    <col min="3" max="3" width="12.42578125" style="12" customWidth="1"/>
    <col min="4" max="4" width="39.28515625" customWidth="1"/>
    <col min="5" max="5" width="11.85546875" customWidth="1"/>
    <col min="7" max="7" width="14.140625" customWidth="1"/>
    <col min="8" max="8" width="12.5703125" customWidth="1"/>
    <col min="9" max="10" width="11.140625" customWidth="1"/>
    <col min="11" max="11" width="15.140625" customWidth="1"/>
    <col min="12" max="12" width="10.5703125" customWidth="1"/>
    <col min="13" max="13" width="11" customWidth="1"/>
    <col min="14" max="14" width="27.7109375" customWidth="1"/>
    <col min="16" max="16" width="11.140625" bestFit="1" customWidth="1"/>
    <col min="17" max="17" width="11.5703125" customWidth="1"/>
    <col min="18" max="18" width="10.7109375" customWidth="1"/>
    <col min="19" max="19" width="11.42578125" customWidth="1"/>
    <col min="20" max="20" width="11.5703125" customWidth="1"/>
    <col min="21" max="21" width="11.28515625" customWidth="1"/>
    <col min="22" max="22" width="26.42578125" customWidth="1"/>
  </cols>
  <sheetData>
    <row r="1" spans="1:22" ht="32.25" customHeight="1" x14ac:dyDescent="0.25">
      <c r="A1" s="515" t="s">
        <v>12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7"/>
    </row>
    <row r="2" spans="1:22" ht="15.75" x14ac:dyDescent="0.25">
      <c r="A2" s="13"/>
      <c r="B2" s="13"/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</row>
    <row r="3" spans="1:22" ht="49.5" customHeight="1" x14ac:dyDescent="0.25">
      <c r="A3" s="518" t="s">
        <v>13</v>
      </c>
      <c r="B3" s="519"/>
      <c r="C3" s="520"/>
      <c r="D3" s="521" t="s">
        <v>14</v>
      </c>
      <c r="E3" s="524" t="s">
        <v>15</v>
      </c>
      <c r="F3" s="527" t="s">
        <v>16</v>
      </c>
      <c r="G3" s="518" t="s">
        <v>17</v>
      </c>
      <c r="H3" s="530"/>
      <c r="I3" s="530"/>
      <c r="J3" s="530"/>
      <c r="K3" s="520"/>
      <c r="L3" s="524" t="s">
        <v>18</v>
      </c>
      <c r="M3" s="533" t="s">
        <v>19</v>
      </c>
      <c r="N3" s="534" t="s">
        <v>20</v>
      </c>
      <c r="O3" s="519"/>
      <c r="P3" s="519"/>
      <c r="Q3" s="519"/>
      <c r="R3" s="519"/>
      <c r="S3" s="519"/>
      <c r="T3" s="519"/>
      <c r="U3" s="520"/>
      <c r="V3" s="524" t="s">
        <v>21</v>
      </c>
    </row>
    <row r="4" spans="1:22" ht="75.75" customHeight="1" x14ac:dyDescent="0.25">
      <c r="A4" s="524" t="s">
        <v>22</v>
      </c>
      <c r="B4" s="535" t="s">
        <v>23</v>
      </c>
      <c r="C4" s="524" t="s">
        <v>24</v>
      </c>
      <c r="D4" s="522"/>
      <c r="E4" s="525"/>
      <c r="F4" s="528"/>
      <c r="G4" s="524" t="s">
        <v>25</v>
      </c>
      <c r="H4" s="518" t="s">
        <v>26</v>
      </c>
      <c r="I4" s="537"/>
      <c r="J4" s="524" t="s">
        <v>27</v>
      </c>
      <c r="K4" s="524" t="s">
        <v>28</v>
      </c>
      <c r="L4" s="531"/>
      <c r="M4" s="533"/>
      <c r="N4" s="538" t="s">
        <v>29</v>
      </c>
      <c r="O4" s="524" t="s">
        <v>30</v>
      </c>
      <c r="P4" s="524" t="s">
        <v>31</v>
      </c>
      <c r="Q4" s="524" t="s">
        <v>32</v>
      </c>
      <c r="R4" s="534" t="s">
        <v>33</v>
      </c>
      <c r="S4" s="540"/>
      <c r="T4" s="534" t="s">
        <v>34</v>
      </c>
      <c r="U4" s="540"/>
      <c r="V4" s="525"/>
    </row>
    <row r="5" spans="1:22" ht="174" customHeight="1" x14ac:dyDescent="0.25">
      <c r="A5" s="532"/>
      <c r="B5" s="536"/>
      <c r="C5" s="532"/>
      <c r="D5" s="523"/>
      <c r="E5" s="526"/>
      <c r="F5" s="529"/>
      <c r="G5" s="532"/>
      <c r="H5" s="18" t="s">
        <v>35</v>
      </c>
      <c r="I5" s="18" t="s">
        <v>36</v>
      </c>
      <c r="J5" s="532"/>
      <c r="K5" s="532"/>
      <c r="L5" s="532"/>
      <c r="M5" s="533"/>
      <c r="N5" s="539"/>
      <c r="O5" s="532"/>
      <c r="P5" s="532"/>
      <c r="Q5" s="532"/>
      <c r="R5" s="16" t="s">
        <v>37</v>
      </c>
      <c r="S5" s="16" t="s">
        <v>38</v>
      </c>
      <c r="T5" s="19" t="s">
        <v>37</v>
      </c>
      <c r="U5" s="19" t="s">
        <v>38</v>
      </c>
      <c r="V5" s="526"/>
    </row>
    <row r="6" spans="1:22" ht="15.75" x14ac:dyDescent="0.25">
      <c r="A6" s="16">
        <v>1</v>
      </c>
      <c r="B6" s="20">
        <v>2</v>
      </c>
      <c r="C6" s="16">
        <v>3</v>
      </c>
      <c r="D6" s="16">
        <v>4</v>
      </c>
      <c r="E6" s="16">
        <v>5</v>
      </c>
      <c r="F6" s="16">
        <v>6</v>
      </c>
      <c r="G6" s="16">
        <v>7</v>
      </c>
      <c r="H6" s="16">
        <v>8</v>
      </c>
      <c r="I6" s="16">
        <v>9</v>
      </c>
      <c r="J6" s="16">
        <v>10</v>
      </c>
      <c r="K6" s="16">
        <v>11</v>
      </c>
      <c r="L6" s="16">
        <v>12</v>
      </c>
      <c r="M6" s="15">
        <v>13</v>
      </c>
      <c r="N6" s="16">
        <v>14</v>
      </c>
      <c r="O6" s="16">
        <v>15</v>
      </c>
      <c r="P6" s="16">
        <v>16</v>
      </c>
      <c r="Q6" s="16">
        <v>17</v>
      </c>
      <c r="R6" s="16">
        <v>18</v>
      </c>
      <c r="S6" s="16">
        <v>19</v>
      </c>
      <c r="T6" s="16">
        <v>20</v>
      </c>
      <c r="U6" s="16">
        <v>21</v>
      </c>
      <c r="V6" s="17">
        <v>22</v>
      </c>
    </row>
    <row r="7" spans="1:22" ht="136.5" customHeight="1" x14ac:dyDescent="0.25">
      <c r="A7" s="500" t="s">
        <v>39</v>
      </c>
      <c r="B7" s="500" t="s">
        <v>40</v>
      </c>
      <c r="C7" s="477" t="s">
        <v>41</v>
      </c>
      <c r="D7" s="483" t="s">
        <v>42</v>
      </c>
      <c r="E7" s="484"/>
      <c r="F7" s="484"/>
      <c r="G7" s="484"/>
      <c r="H7" s="484"/>
      <c r="I7" s="484"/>
      <c r="J7" s="484"/>
      <c r="K7" s="484"/>
      <c r="L7" s="484"/>
      <c r="M7" s="485"/>
      <c r="N7" s="21" t="s">
        <v>43</v>
      </c>
      <c r="O7" s="22" t="s">
        <v>44</v>
      </c>
      <c r="P7" s="23" t="s">
        <v>45</v>
      </c>
      <c r="Q7" s="24" t="s">
        <v>45</v>
      </c>
      <c r="R7" s="25" t="s">
        <v>46</v>
      </c>
      <c r="S7" s="26" t="s">
        <v>46</v>
      </c>
      <c r="T7" s="26" t="s">
        <v>46</v>
      </c>
      <c r="U7" s="26" t="s">
        <v>46</v>
      </c>
      <c r="V7" s="27" t="s">
        <v>47</v>
      </c>
    </row>
    <row r="8" spans="1:22" ht="93.75" customHeight="1" x14ac:dyDescent="0.25">
      <c r="A8" s="513"/>
      <c r="B8" s="513"/>
      <c r="C8" s="478"/>
      <c r="D8" s="486"/>
      <c r="E8" s="487"/>
      <c r="F8" s="487"/>
      <c r="G8" s="487"/>
      <c r="H8" s="487"/>
      <c r="I8" s="487"/>
      <c r="J8" s="487"/>
      <c r="K8" s="487"/>
      <c r="L8" s="487"/>
      <c r="M8" s="488"/>
      <c r="N8" s="21" t="s">
        <v>48</v>
      </c>
      <c r="O8" s="22" t="s">
        <v>44</v>
      </c>
      <c r="P8" s="23" t="s">
        <v>45</v>
      </c>
      <c r="Q8" s="24" t="s">
        <v>45</v>
      </c>
      <c r="R8" s="26" t="s">
        <v>46</v>
      </c>
      <c r="S8" s="28" t="s">
        <v>46</v>
      </c>
      <c r="T8" s="29" t="s">
        <v>46</v>
      </c>
      <c r="U8" s="29" t="s">
        <v>46</v>
      </c>
      <c r="V8" s="27" t="s">
        <v>47</v>
      </c>
    </row>
    <row r="9" spans="1:22" ht="40.5" customHeight="1" x14ac:dyDescent="0.25">
      <c r="A9" s="513"/>
      <c r="B9" s="513"/>
      <c r="C9" s="478"/>
      <c r="D9" s="486"/>
      <c r="E9" s="487"/>
      <c r="F9" s="487"/>
      <c r="G9" s="487"/>
      <c r="H9" s="487"/>
      <c r="I9" s="487"/>
      <c r="J9" s="487"/>
      <c r="K9" s="487"/>
      <c r="L9" s="487"/>
      <c r="M9" s="488"/>
      <c r="N9" s="30" t="s">
        <v>49</v>
      </c>
      <c r="O9" s="22" t="s">
        <v>50</v>
      </c>
      <c r="P9" s="23" t="s">
        <v>45</v>
      </c>
      <c r="Q9" s="24" t="s">
        <v>45</v>
      </c>
      <c r="R9" s="25" t="s">
        <v>46</v>
      </c>
      <c r="S9" s="26" t="s">
        <v>46</v>
      </c>
      <c r="T9" s="29" t="s">
        <v>46</v>
      </c>
      <c r="U9" s="29" t="s">
        <v>46</v>
      </c>
      <c r="V9" s="27" t="s">
        <v>47</v>
      </c>
    </row>
    <row r="10" spans="1:22" ht="210" customHeight="1" x14ac:dyDescent="0.25">
      <c r="A10" s="513"/>
      <c r="B10" s="513"/>
      <c r="C10" s="478"/>
      <c r="D10" s="486"/>
      <c r="E10" s="487"/>
      <c r="F10" s="487"/>
      <c r="G10" s="487"/>
      <c r="H10" s="487"/>
      <c r="I10" s="487"/>
      <c r="J10" s="487"/>
      <c r="K10" s="487"/>
      <c r="L10" s="487"/>
      <c r="M10" s="488"/>
      <c r="N10" s="21" t="s">
        <v>51</v>
      </c>
      <c r="O10" s="22" t="s">
        <v>44</v>
      </c>
      <c r="P10" s="22">
        <v>12.4</v>
      </c>
      <c r="Q10" s="24">
        <v>4.5</v>
      </c>
      <c r="R10" s="25">
        <f t="shared" ref="R10:R59" si="0">IF((Q10/P10)&lt;1,Q10/P10,1)</f>
        <v>0.36290322580645162</v>
      </c>
      <c r="S10" s="26" t="s">
        <v>46</v>
      </c>
      <c r="T10" s="29" t="s">
        <v>46</v>
      </c>
      <c r="U10" s="29" t="s">
        <v>46</v>
      </c>
      <c r="V10" s="230" t="s">
        <v>356</v>
      </c>
    </row>
    <row r="11" spans="1:22" ht="134.25" customHeight="1" x14ac:dyDescent="0.25">
      <c r="A11" s="513"/>
      <c r="B11" s="513"/>
      <c r="C11" s="478"/>
      <c r="D11" s="486"/>
      <c r="E11" s="487"/>
      <c r="F11" s="487"/>
      <c r="G11" s="487"/>
      <c r="H11" s="487"/>
      <c r="I11" s="487"/>
      <c r="J11" s="487"/>
      <c r="K11" s="487"/>
      <c r="L11" s="487"/>
      <c r="M11" s="488"/>
      <c r="N11" s="21" t="s">
        <v>52</v>
      </c>
      <c r="O11" s="22" t="s">
        <v>44</v>
      </c>
      <c r="P11" s="22">
        <v>17.3</v>
      </c>
      <c r="Q11" s="24">
        <v>13.7</v>
      </c>
      <c r="R11" s="25">
        <f t="shared" si="0"/>
        <v>0.79190751445086693</v>
      </c>
      <c r="S11" s="26" t="s">
        <v>46</v>
      </c>
      <c r="T11" s="29" t="s">
        <v>46</v>
      </c>
      <c r="U11" s="29" t="s">
        <v>46</v>
      </c>
      <c r="V11" s="31" t="s">
        <v>53</v>
      </c>
    </row>
    <row r="12" spans="1:22" ht="50.25" customHeight="1" x14ac:dyDescent="0.25">
      <c r="A12" s="513"/>
      <c r="B12" s="513"/>
      <c r="C12" s="478"/>
      <c r="D12" s="486"/>
      <c r="E12" s="487"/>
      <c r="F12" s="487"/>
      <c r="G12" s="487"/>
      <c r="H12" s="487"/>
      <c r="I12" s="487"/>
      <c r="J12" s="487"/>
      <c r="K12" s="487"/>
      <c r="L12" s="487"/>
      <c r="M12" s="488"/>
      <c r="N12" s="21" t="s">
        <v>54</v>
      </c>
      <c r="O12" s="22" t="s">
        <v>55</v>
      </c>
      <c r="P12" s="32">
        <v>1113</v>
      </c>
      <c r="Q12" s="24">
        <v>1068.0999999999999</v>
      </c>
      <c r="R12" s="26" t="s">
        <v>46</v>
      </c>
      <c r="S12" s="28" t="s">
        <v>56</v>
      </c>
      <c r="T12" s="29" t="s">
        <v>46</v>
      </c>
      <c r="U12" s="29" t="s">
        <v>46</v>
      </c>
      <c r="V12" s="31" t="s">
        <v>57</v>
      </c>
    </row>
    <row r="13" spans="1:22" ht="118.5" customHeight="1" x14ac:dyDescent="0.25">
      <c r="A13" s="513"/>
      <c r="B13" s="513"/>
      <c r="C13" s="478"/>
      <c r="D13" s="486"/>
      <c r="E13" s="487"/>
      <c r="F13" s="487"/>
      <c r="G13" s="487"/>
      <c r="H13" s="487"/>
      <c r="I13" s="487"/>
      <c r="J13" s="487"/>
      <c r="K13" s="487"/>
      <c r="L13" s="487"/>
      <c r="M13" s="488"/>
      <c r="N13" s="21" t="s">
        <v>58</v>
      </c>
      <c r="O13" s="22" t="s">
        <v>59</v>
      </c>
      <c r="P13" s="22">
        <v>82000</v>
      </c>
      <c r="Q13" s="24">
        <v>88138</v>
      </c>
      <c r="R13" s="25">
        <f t="shared" si="0"/>
        <v>1</v>
      </c>
      <c r="S13" s="26" t="s">
        <v>46</v>
      </c>
      <c r="T13" s="29" t="s">
        <v>46</v>
      </c>
      <c r="U13" s="29" t="s">
        <v>46</v>
      </c>
      <c r="V13" s="33" t="s">
        <v>57</v>
      </c>
    </row>
    <row r="14" spans="1:22" ht="103.5" customHeight="1" x14ac:dyDescent="0.25">
      <c r="A14" s="513"/>
      <c r="B14" s="513"/>
      <c r="C14" s="478"/>
      <c r="D14" s="486"/>
      <c r="E14" s="487"/>
      <c r="F14" s="487"/>
      <c r="G14" s="487"/>
      <c r="H14" s="487"/>
      <c r="I14" s="487"/>
      <c r="J14" s="487"/>
      <c r="K14" s="487"/>
      <c r="L14" s="487"/>
      <c r="M14" s="488"/>
      <c r="N14" s="21" t="s">
        <v>60</v>
      </c>
      <c r="O14" s="22" t="s">
        <v>44</v>
      </c>
      <c r="P14" s="22">
        <v>100</v>
      </c>
      <c r="Q14" s="24">
        <v>100</v>
      </c>
      <c r="R14" s="25">
        <f t="shared" si="0"/>
        <v>1</v>
      </c>
      <c r="S14" s="26" t="s">
        <v>46</v>
      </c>
      <c r="T14" s="29" t="s">
        <v>46</v>
      </c>
      <c r="U14" s="29" t="s">
        <v>46</v>
      </c>
      <c r="V14" s="33" t="s">
        <v>57</v>
      </c>
    </row>
    <row r="15" spans="1:22" ht="154.5" customHeight="1" x14ac:dyDescent="0.25">
      <c r="A15" s="501"/>
      <c r="B15" s="501"/>
      <c r="C15" s="479"/>
      <c r="D15" s="489"/>
      <c r="E15" s="490"/>
      <c r="F15" s="490"/>
      <c r="G15" s="490"/>
      <c r="H15" s="490"/>
      <c r="I15" s="490"/>
      <c r="J15" s="490"/>
      <c r="K15" s="490"/>
      <c r="L15" s="490"/>
      <c r="M15" s="491"/>
      <c r="N15" s="21" t="s">
        <v>61</v>
      </c>
      <c r="O15" s="22" t="s">
        <v>44</v>
      </c>
      <c r="P15" s="32">
        <v>29</v>
      </c>
      <c r="Q15" s="24">
        <v>29.1</v>
      </c>
      <c r="R15" s="25">
        <f t="shared" si="0"/>
        <v>1</v>
      </c>
      <c r="S15" s="26" t="s">
        <v>46</v>
      </c>
      <c r="T15" s="29" t="s">
        <v>46</v>
      </c>
      <c r="U15" s="29" t="s">
        <v>46</v>
      </c>
      <c r="V15" s="33" t="s">
        <v>57</v>
      </c>
    </row>
    <row r="16" spans="1:22" ht="15.75" x14ac:dyDescent="0.25">
      <c r="A16" s="34" t="s">
        <v>39</v>
      </c>
      <c r="B16" s="34">
        <v>1</v>
      </c>
      <c r="C16" s="34" t="s">
        <v>41</v>
      </c>
      <c r="D16" s="514" t="s">
        <v>62</v>
      </c>
      <c r="E16" s="514"/>
      <c r="F16" s="514"/>
      <c r="G16" s="514"/>
      <c r="H16" s="514"/>
      <c r="I16" s="514"/>
      <c r="J16" s="514"/>
      <c r="K16" s="514"/>
      <c r="L16" s="514"/>
      <c r="M16" s="514"/>
      <c r="N16" s="514"/>
      <c r="O16" s="514"/>
      <c r="P16" s="514"/>
      <c r="Q16" s="514"/>
      <c r="R16" s="514"/>
      <c r="S16" s="514"/>
      <c r="T16" s="514"/>
      <c r="U16" s="514"/>
      <c r="V16" s="514"/>
    </row>
    <row r="17" spans="1:22" ht="142.5" customHeight="1" x14ac:dyDescent="0.25">
      <c r="A17" s="513"/>
      <c r="B17" s="513"/>
      <c r="C17" s="513"/>
      <c r="D17" s="483" t="s">
        <v>63</v>
      </c>
      <c r="E17" s="484"/>
      <c r="F17" s="484"/>
      <c r="G17" s="484"/>
      <c r="H17" s="484"/>
      <c r="I17" s="484"/>
      <c r="J17" s="484"/>
      <c r="K17" s="484"/>
      <c r="L17" s="484"/>
      <c r="M17" s="485"/>
      <c r="N17" s="21" t="s">
        <v>43</v>
      </c>
      <c r="O17" s="35" t="s">
        <v>44</v>
      </c>
      <c r="P17" s="23" t="s">
        <v>45</v>
      </c>
      <c r="Q17" s="36" t="s">
        <v>45</v>
      </c>
      <c r="R17" s="25" t="s">
        <v>46</v>
      </c>
      <c r="S17" s="29" t="s">
        <v>46</v>
      </c>
      <c r="T17" s="29" t="s">
        <v>46</v>
      </c>
      <c r="U17" s="29" t="s">
        <v>46</v>
      </c>
      <c r="V17" s="27" t="s">
        <v>47</v>
      </c>
    </row>
    <row r="18" spans="1:22" ht="84.75" customHeight="1" x14ac:dyDescent="0.25">
      <c r="A18" s="513"/>
      <c r="B18" s="513"/>
      <c r="C18" s="513"/>
      <c r="D18" s="486"/>
      <c r="E18" s="487"/>
      <c r="F18" s="487"/>
      <c r="G18" s="487"/>
      <c r="H18" s="487"/>
      <c r="I18" s="487"/>
      <c r="J18" s="487"/>
      <c r="K18" s="487"/>
      <c r="L18" s="487"/>
      <c r="M18" s="488"/>
      <c r="N18" s="21" t="s">
        <v>48</v>
      </c>
      <c r="O18" s="22" t="s">
        <v>44</v>
      </c>
      <c r="P18" s="23" t="s">
        <v>45</v>
      </c>
      <c r="Q18" s="24" t="s">
        <v>45</v>
      </c>
      <c r="R18" s="29" t="s">
        <v>46</v>
      </c>
      <c r="S18" s="28" t="s">
        <v>46</v>
      </c>
      <c r="T18" s="29" t="s">
        <v>46</v>
      </c>
      <c r="U18" s="29" t="s">
        <v>46</v>
      </c>
      <c r="V18" s="27" t="s">
        <v>47</v>
      </c>
    </row>
    <row r="19" spans="1:22" ht="33.75" customHeight="1" x14ac:dyDescent="0.25">
      <c r="A19" s="513"/>
      <c r="B19" s="513"/>
      <c r="C19" s="513"/>
      <c r="D19" s="486"/>
      <c r="E19" s="487"/>
      <c r="F19" s="487"/>
      <c r="G19" s="487"/>
      <c r="H19" s="487"/>
      <c r="I19" s="487"/>
      <c r="J19" s="487"/>
      <c r="K19" s="487"/>
      <c r="L19" s="487"/>
      <c r="M19" s="488"/>
      <c r="N19" s="21" t="s">
        <v>49</v>
      </c>
      <c r="O19" s="22" t="s">
        <v>50</v>
      </c>
      <c r="P19" s="23" t="s">
        <v>45</v>
      </c>
      <c r="Q19" s="24" t="s">
        <v>45</v>
      </c>
      <c r="R19" s="25" t="s">
        <v>46</v>
      </c>
      <c r="S19" s="29" t="s">
        <v>46</v>
      </c>
      <c r="T19" s="29" t="s">
        <v>46</v>
      </c>
      <c r="U19" s="29" t="s">
        <v>46</v>
      </c>
      <c r="V19" s="27" t="s">
        <v>47</v>
      </c>
    </row>
    <row r="20" spans="1:22" ht="213.75" customHeight="1" x14ac:dyDescent="0.25">
      <c r="A20" s="513"/>
      <c r="B20" s="513"/>
      <c r="C20" s="513"/>
      <c r="D20" s="486"/>
      <c r="E20" s="487"/>
      <c r="F20" s="487"/>
      <c r="G20" s="487"/>
      <c r="H20" s="487"/>
      <c r="I20" s="487"/>
      <c r="J20" s="487"/>
      <c r="K20" s="487"/>
      <c r="L20" s="487"/>
      <c r="M20" s="488"/>
      <c r="N20" s="21" t="s">
        <v>64</v>
      </c>
      <c r="O20" s="22" t="s">
        <v>44</v>
      </c>
      <c r="P20" s="22">
        <v>12.4</v>
      </c>
      <c r="Q20" s="24">
        <v>4.5</v>
      </c>
      <c r="R20" s="25">
        <f t="shared" si="0"/>
        <v>0.36290322580645162</v>
      </c>
      <c r="S20" s="29" t="s">
        <v>46</v>
      </c>
      <c r="T20" s="29" t="s">
        <v>46</v>
      </c>
      <c r="U20" s="29" t="s">
        <v>46</v>
      </c>
      <c r="V20" s="229" t="s">
        <v>357</v>
      </c>
    </row>
    <row r="21" spans="1:22" ht="134.25" customHeight="1" x14ac:dyDescent="0.25">
      <c r="A21" s="513"/>
      <c r="B21" s="513"/>
      <c r="C21" s="513"/>
      <c r="D21" s="486"/>
      <c r="E21" s="487"/>
      <c r="F21" s="487"/>
      <c r="G21" s="487"/>
      <c r="H21" s="487"/>
      <c r="I21" s="487"/>
      <c r="J21" s="487"/>
      <c r="K21" s="487"/>
      <c r="L21" s="487"/>
      <c r="M21" s="488"/>
      <c r="N21" s="37" t="s">
        <v>52</v>
      </c>
      <c r="O21" s="22" t="s">
        <v>44</v>
      </c>
      <c r="P21" s="22">
        <v>17.3</v>
      </c>
      <c r="Q21" s="38">
        <v>13.7</v>
      </c>
      <c r="R21" s="25">
        <f t="shared" si="0"/>
        <v>0.79190751445086693</v>
      </c>
      <c r="S21" s="29" t="s">
        <v>46</v>
      </c>
      <c r="T21" s="39" t="s">
        <v>46</v>
      </c>
      <c r="U21" s="39" t="s">
        <v>46</v>
      </c>
      <c r="V21" s="31" t="s">
        <v>53</v>
      </c>
    </row>
    <row r="22" spans="1:22" ht="93.75" customHeight="1" x14ac:dyDescent="0.25">
      <c r="A22" s="513"/>
      <c r="B22" s="513"/>
      <c r="C22" s="513"/>
      <c r="D22" s="489"/>
      <c r="E22" s="490"/>
      <c r="F22" s="490"/>
      <c r="G22" s="490"/>
      <c r="H22" s="490"/>
      <c r="I22" s="490"/>
      <c r="J22" s="490"/>
      <c r="K22" s="490"/>
      <c r="L22" s="490"/>
      <c r="M22" s="491"/>
      <c r="N22" s="40" t="s">
        <v>66</v>
      </c>
      <c r="O22" s="41" t="s">
        <v>55</v>
      </c>
      <c r="P22" s="32">
        <v>1113</v>
      </c>
      <c r="Q22" s="24">
        <v>1068.0999999999999</v>
      </c>
      <c r="R22" s="29" t="s">
        <v>46</v>
      </c>
      <c r="S22" s="28">
        <f t="shared" ref="S22:S49" si="1">IF((P22/Q22)&lt;1,P22/Q22,1)</f>
        <v>1</v>
      </c>
      <c r="T22" s="29" t="s">
        <v>46</v>
      </c>
      <c r="U22" s="29" t="s">
        <v>46</v>
      </c>
      <c r="V22" s="42" t="s">
        <v>57</v>
      </c>
    </row>
    <row r="23" spans="1:22" ht="49.5" customHeight="1" x14ac:dyDescent="0.25">
      <c r="A23" s="502" t="s">
        <v>39</v>
      </c>
      <c r="B23" s="502" t="s">
        <v>40</v>
      </c>
      <c r="C23" s="502" t="s">
        <v>41</v>
      </c>
      <c r="D23" s="503" t="s">
        <v>67</v>
      </c>
      <c r="E23" s="504"/>
      <c r="F23" s="504"/>
      <c r="G23" s="504"/>
      <c r="H23" s="504"/>
      <c r="I23" s="504"/>
      <c r="J23" s="504"/>
      <c r="K23" s="504"/>
      <c r="L23" s="504"/>
      <c r="M23" s="505"/>
      <c r="N23" s="21" t="s">
        <v>68</v>
      </c>
      <c r="O23" s="22" t="s">
        <v>69</v>
      </c>
      <c r="P23" s="23" t="s">
        <v>45</v>
      </c>
      <c r="Q23" s="24" t="s">
        <v>45</v>
      </c>
      <c r="R23" s="29" t="s">
        <v>46</v>
      </c>
      <c r="S23" s="28" t="s">
        <v>46</v>
      </c>
      <c r="T23" s="29" t="s">
        <v>46</v>
      </c>
      <c r="U23" s="29" t="s">
        <v>46</v>
      </c>
      <c r="V23" s="27" t="s">
        <v>47</v>
      </c>
    </row>
    <row r="24" spans="1:22" ht="55.5" customHeight="1" x14ac:dyDescent="0.25">
      <c r="A24" s="502"/>
      <c r="B24" s="502"/>
      <c r="C24" s="502"/>
      <c r="D24" s="506"/>
      <c r="E24" s="507"/>
      <c r="F24" s="507"/>
      <c r="G24" s="507"/>
      <c r="H24" s="507"/>
      <c r="I24" s="507"/>
      <c r="J24" s="507"/>
      <c r="K24" s="507"/>
      <c r="L24" s="507"/>
      <c r="M24" s="508"/>
      <c r="N24" s="30" t="s">
        <v>70</v>
      </c>
      <c r="O24" s="22" t="s">
        <v>71</v>
      </c>
      <c r="P24" s="23" t="s">
        <v>45</v>
      </c>
      <c r="Q24" s="38" t="s">
        <v>45</v>
      </c>
      <c r="R24" s="25" t="s">
        <v>46</v>
      </c>
      <c r="S24" s="29" t="s">
        <v>46</v>
      </c>
      <c r="T24" s="29" t="s">
        <v>46</v>
      </c>
      <c r="U24" s="29" t="s">
        <v>46</v>
      </c>
      <c r="V24" s="27" t="s">
        <v>47</v>
      </c>
    </row>
    <row r="25" spans="1:22" ht="68.25" customHeight="1" x14ac:dyDescent="0.25">
      <c r="A25" s="502"/>
      <c r="B25" s="502"/>
      <c r="C25" s="502"/>
      <c r="D25" s="509"/>
      <c r="E25" s="510"/>
      <c r="F25" s="510"/>
      <c r="G25" s="510"/>
      <c r="H25" s="510"/>
      <c r="I25" s="510"/>
      <c r="J25" s="510"/>
      <c r="K25" s="510"/>
      <c r="L25" s="510"/>
      <c r="M25" s="511"/>
      <c r="N25" s="30" t="s">
        <v>72</v>
      </c>
      <c r="O25" s="22" t="s">
        <v>69</v>
      </c>
      <c r="P25" s="23" t="s">
        <v>45</v>
      </c>
      <c r="Q25" s="43" t="s">
        <v>45</v>
      </c>
      <c r="R25" s="25" t="s">
        <v>46</v>
      </c>
      <c r="S25" s="29" t="s">
        <v>46</v>
      </c>
      <c r="T25" s="29" t="s">
        <v>46</v>
      </c>
      <c r="U25" s="29" t="s">
        <v>46</v>
      </c>
      <c r="V25" s="27" t="s">
        <v>47</v>
      </c>
    </row>
    <row r="26" spans="1:22" ht="15.75" x14ac:dyDescent="0.25">
      <c r="A26" s="44" t="s">
        <v>39</v>
      </c>
      <c r="B26" s="44">
        <v>1</v>
      </c>
      <c r="C26" s="44" t="s">
        <v>73</v>
      </c>
      <c r="D26" s="512" t="s">
        <v>74</v>
      </c>
      <c r="E26" s="512"/>
      <c r="F26" s="512"/>
      <c r="G26" s="512"/>
      <c r="H26" s="512"/>
      <c r="I26" s="512"/>
      <c r="J26" s="512"/>
      <c r="K26" s="512"/>
      <c r="L26" s="512"/>
      <c r="M26" s="512"/>
      <c r="N26" s="512"/>
      <c r="O26" s="512"/>
      <c r="P26" s="512"/>
      <c r="Q26" s="512"/>
      <c r="R26" s="512"/>
      <c r="S26" s="512"/>
      <c r="T26" s="512"/>
      <c r="U26" s="512"/>
      <c r="V26" s="512"/>
    </row>
    <row r="27" spans="1:22" ht="122.25" customHeight="1" x14ac:dyDescent="0.25">
      <c r="A27" s="45" t="s">
        <v>39</v>
      </c>
      <c r="B27" s="45">
        <v>1</v>
      </c>
      <c r="C27" s="46" t="s">
        <v>75</v>
      </c>
      <c r="D27" s="47" t="s">
        <v>76</v>
      </c>
      <c r="E27" s="48" t="s">
        <v>77</v>
      </c>
      <c r="F27" s="48" t="s">
        <v>78</v>
      </c>
      <c r="G27" s="38"/>
      <c r="H27" s="38"/>
      <c r="I27" s="38"/>
      <c r="J27" s="38"/>
      <c r="K27" s="49">
        <f t="shared" ref="K27:K64" si="2">H27-I27+J27</f>
        <v>0</v>
      </c>
      <c r="L27" s="50"/>
      <c r="M27" s="51" t="e">
        <f t="shared" ref="M27:M89" si="3">IF((K27/(G27-L27))&lt;1,(K27/(G27-L27)),1)</f>
        <v>#DIV/0!</v>
      </c>
      <c r="N27" s="52" t="s">
        <v>79</v>
      </c>
      <c r="O27" s="48" t="s">
        <v>69</v>
      </c>
      <c r="P27" s="53" t="s">
        <v>45</v>
      </c>
      <c r="Q27" s="54" t="s">
        <v>45</v>
      </c>
      <c r="R27" s="55" t="s">
        <v>46</v>
      </c>
      <c r="S27" s="55" t="s">
        <v>46</v>
      </c>
      <c r="T27" s="56" t="s">
        <v>46</v>
      </c>
      <c r="U27" s="55" t="s">
        <v>46</v>
      </c>
      <c r="V27" s="27" t="s">
        <v>47</v>
      </c>
    </row>
    <row r="28" spans="1:22" ht="92.25" customHeight="1" x14ac:dyDescent="0.25">
      <c r="A28" s="45" t="s">
        <v>39</v>
      </c>
      <c r="B28" s="45">
        <v>1</v>
      </c>
      <c r="C28" s="46" t="s">
        <v>80</v>
      </c>
      <c r="D28" s="47" t="s">
        <v>81</v>
      </c>
      <c r="E28" s="48" t="s">
        <v>82</v>
      </c>
      <c r="F28" s="48" t="s">
        <v>78</v>
      </c>
      <c r="G28" s="57"/>
      <c r="H28" s="57"/>
      <c r="I28" s="57"/>
      <c r="J28" s="57"/>
      <c r="K28" s="49">
        <f t="shared" si="2"/>
        <v>0</v>
      </c>
      <c r="L28" s="50"/>
      <c r="M28" s="51" t="e">
        <f t="shared" si="3"/>
        <v>#DIV/0!</v>
      </c>
      <c r="N28" s="58" t="s">
        <v>83</v>
      </c>
      <c r="O28" s="48" t="s">
        <v>50</v>
      </c>
      <c r="P28" s="53" t="s">
        <v>45</v>
      </c>
      <c r="Q28" s="59" t="s">
        <v>45</v>
      </c>
      <c r="R28" s="60" t="s">
        <v>46</v>
      </c>
      <c r="S28" s="60" t="s">
        <v>46</v>
      </c>
      <c r="T28" s="56" t="s">
        <v>46</v>
      </c>
      <c r="U28" s="60" t="s">
        <v>46</v>
      </c>
      <c r="V28" s="27" t="s">
        <v>47</v>
      </c>
    </row>
    <row r="29" spans="1:22" ht="92.25" customHeight="1" x14ac:dyDescent="0.25">
      <c r="A29" s="45" t="s">
        <v>39</v>
      </c>
      <c r="B29" s="45">
        <v>1</v>
      </c>
      <c r="C29" s="46" t="s">
        <v>84</v>
      </c>
      <c r="D29" s="47" t="s">
        <v>85</v>
      </c>
      <c r="E29" s="48" t="s">
        <v>82</v>
      </c>
      <c r="F29" s="48" t="s">
        <v>78</v>
      </c>
      <c r="G29" s="57"/>
      <c r="H29" s="57"/>
      <c r="I29" s="57"/>
      <c r="J29" s="57"/>
      <c r="K29" s="49">
        <f t="shared" si="2"/>
        <v>0</v>
      </c>
      <c r="L29" s="50"/>
      <c r="M29" s="51" t="e">
        <f t="shared" si="3"/>
        <v>#DIV/0!</v>
      </c>
      <c r="N29" s="58" t="s">
        <v>86</v>
      </c>
      <c r="O29" s="48" t="s">
        <v>69</v>
      </c>
      <c r="P29" s="53" t="s">
        <v>45</v>
      </c>
      <c r="Q29" s="59" t="s">
        <v>45</v>
      </c>
      <c r="R29" s="60" t="s">
        <v>46</v>
      </c>
      <c r="S29" s="60" t="s">
        <v>46</v>
      </c>
      <c r="T29" s="56" t="s">
        <v>46</v>
      </c>
      <c r="U29" s="60" t="s">
        <v>46</v>
      </c>
      <c r="V29" s="27" t="s">
        <v>47</v>
      </c>
    </row>
    <row r="30" spans="1:22" ht="129" customHeight="1" x14ac:dyDescent="0.25">
      <c r="A30" s="45" t="s">
        <v>39</v>
      </c>
      <c r="B30" s="45">
        <v>1</v>
      </c>
      <c r="C30" s="46" t="s">
        <v>87</v>
      </c>
      <c r="D30" s="47" t="s">
        <v>88</v>
      </c>
      <c r="E30" s="48" t="s">
        <v>82</v>
      </c>
      <c r="F30" s="48" t="s">
        <v>78</v>
      </c>
      <c r="G30" s="57"/>
      <c r="H30" s="57"/>
      <c r="I30" s="57"/>
      <c r="J30" s="57"/>
      <c r="K30" s="49">
        <f t="shared" si="2"/>
        <v>0</v>
      </c>
      <c r="L30" s="50"/>
      <c r="M30" s="51" t="e">
        <f t="shared" si="3"/>
        <v>#DIV/0!</v>
      </c>
      <c r="N30" s="52" t="s">
        <v>89</v>
      </c>
      <c r="O30" s="48" t="s">
        <v>69</v>
      </c>
      <c r="P30" s="53" t="s">
        <v>45</v>
      </c>
      <c r="Q30" s="59" t="s">
        <v>45</v>
      </c>
      <c r="R30" s="60" t="s">
        <v>46</v>
      </c>
      <c r="S30" s="60" t="s">
        <v>46</v>
      </c>
      <c r="T30" s="56" t="s">
        <v>46</v>
      </c>
      <c r="U30" s="60" t="s">
        <v>46</v>
      </c>
      <c r="V30" s="27" t="s">
        <v>47</v>
      </c>
    </row>
    <row r="31" spans="1:22" ht="104.25" customHeight="1" x14ac:dyDescent="0.25">
      <c r="A31" s="45" t="s">
        <v>39</v>
      </c>
      <c r="B31" s="45">
        <v>1</v>
      </c>
      <c r="C31" s="46" t="s">
        <v>90</v>
      </c>
      <c r="D31" s="47" t="s">
        <v>91</v>
      </c>
      <c r="E31" s="48" t="s">
        <v>82</v>
      </c>
      <c r="F31" s="48" t="s">
        <v>92</v>
      </c>
      <c r="G31" s="57"/>
      <c r="H31" s="57"/>
      <c r="I31" s="57"/>
      <c r="J31" s="57"/>
      <c r="K31" s="49">
        <f t="shared" si="2"/>
        <v>0</v>
      </c>
      <c r="L31" s="50"/>
      <c r="M31" s="51" t="e">
        <f t="shared" si="3"/>
        <v>#DIV/0!</v>
      </c>
      <c r="N31" s="52" t="s">
        <v>93</v>
      </c>
      <c r="O31" s="48" t="s">
        <v>69</v>
      </c>
      <c r="P31" s="53" t="s">
        <v>45</v>
      </c>
      <c r="Q31" s="59" t="s">
        <v>45</v>
      </c>
      <c r="R31" s="60" t="s">
        <v>46</v>
      </c>
      <c r="S31" s="60" t="s">
        <v>46</v>
      </c>
      <c r="T31" s="56" t="s">
        <v>46</v>
      </c>
      <c r="U31" s="60" t="s">
        <v>46</v>
      </c>
      <c r="V31" s="27" t="s">
        <v>47</v>
      </c>
    </row>
    <row r="32" spans="1:22" ht="15.75" x14ac:dyDescent="0.25">
      <c r="A32" s="44" t="s">
        <v>39</v>
      </c>
      <c r="B32" s="44">
        <v>1</v>
      </c>
      <c r="C32" s="44" t="s">
        <v>94</v>
      </c>
      <c r="D32" s="328" t="s">
        <v>95</v>
      </c>
      <c r="E32" s="328"/>
      <c r="F32" s="328"/>
      <c r="G32" s="328"/>
      <c r="H32" s="328"/>
      <c r="I32" s="328"/>
      <c r="J32" s="328"/>
      <c r="K32" s="328"/>
      <c r="L32" s="328"/>
      <c r="M32" s="328"/>
      <c r="N32" s="328"/>
      <c r="O32" s="328"/>
      <c r="P32" s="328"/>
      <c r="Q32" s="328"/>
      <c r="R32" s="328"/>
      <c r="S32" s="328"/>
      <c r="T32" s="328"/>
      <c r="U32" s="328"/>
      <c r="V32" s="328"/>
    </row>
    <row r="33" spans="1:22" ht="112.5" customHeight="1" x14ac:dyDescent="0.25">
      <c r="A33" s="45" t="s">
        <v>39</v>
      </c>
      <c r="B33" s="45">
        <v>1</v>
      </c>
      <c r="C33" s="46" t="s">
        <v>96</v>
      </c>
      <c r="D33" s="47" t="s">
        <v>97</v>
      </c>
      <c r="E33" s="48" t="s">
        <v>98</v>
      </c>
      <c r="F33" s="61" t="s">
        <v>99</v>
      </c>
      <c r="G33" s="62">
        <v>0</v>
      </c>
      <c r="H33" s="62">
        <v>0</v>
      </c>
      <c r="I33" s="62">
        <v>0</v>
      </c>
      <c r="J33" s="62">
        <v>0</v>
      </c>
      <c r="K33" s="49">
        <f t="shared" si="2"/>
        <v>0</v>
      </c>
      <c r="L33" s="62">
        <v>0</v>
      </c>
      <c r="M33" s="51" t="e">
        <f t="shared" si="3"/>
        <v>#DIV/0!</v>
      </c>
      <c r="N33" s="47" t="s">
        <v>100</v>
      </c>
      <c r="O33" s="48" t="s">
        <v>69</v>
      </c>
      <c r="P33" s="53" t="s">
        <v>45</v>
      </c>
      <c r="Q33" s="38" t="s">
        <v>45</v>
      </c>
      <c r="R33" s="63" t="s">
        <v>46</v>
      </c>
      <c r="S33" s="63" t="s">
        <v>46</v>
      </c>
      <c r="T33" s="56" t="s">
        <v>46</v>
      </c>
      <c r="U33" s="63" t="s">
        <v>46</v>
      </c>
      <c r="V33" s="27" t="s">
        <v>47</v>
      </c>
    </row>
    <row r="34" spans="1:22" ht="111.75" customHeight="1" x14ac:dyDescent="0.25">
      <c r="A34" s="45" t="s">
        <v>39</v>
      </c>
      <c r="B34" s="45">
        <v>1</v>
      </c>
      <c r="C34" s="46" t="s">
        <v>101</v>
      </c>
      <c r="D34" s="47" t="s">
        <v>102</v>
      </c>
      <c r="E34" s="48" t="s">
        <v>98</v>
      </c>
      <c r="F34" s="61" t="s">
        <v>99</v>
      </c>
      <c r="G34" s="62">
        <v>0</v>
      </c>
      <c r="H34" s="62">
        <v>0</v>
      </c>
      <c r="I34" s="62">
        <v>0</v>
      </c>
      <c r="J34" s="62">
        <v>0</v>
      </c>
      <c r="K34" s="49">
        <f t="shared" si="2"/>
        <v>0</v>
      </c>
      <c r="L34" s="62">
        <v>0</v>
      </c>
      <c r="M34" s="51" t="e">
        <f t="shared" si="3"/>
        <v>#DIV/0!</v>
      </c>
      <c r="N34" s="47" t="s">
        <v>103</v>
      </c>
      <c r="O34" s="48" t="s">
        <v>69</v>
      </c>
      <c r="P34" s="53" t="s">
        <v>45</v>
      </c>
      <c r="Q34" s="24" t="s">
        <v>45</v>
      </c>
      <c r="R34" s="63" t="s">
        <v>46</v>
      </c>
      <c r="S34" s="63" t="s">
        <v>46</v>
      </c>
      <c r="T34" s="56" t="s">
        <v>46</v>
      </c>
      <c r="U34" s="63" t="s">
        <v>46</v>
      </c>
      <c r="V34" s="27" t="s">
        <v>47</v>
      </c>
    </row>
    <row r="35" spans="1:22" ht="108" customHeight="1" x14ac:dyDescent="0.25">
      <c r="A35" s="45" t="s">
        <v>39</v>
      </c>
      <c r="B35" s="45">
        <v>1</v>
      </c>
      <c r="C35" s="46" t="s">
        <v>104</v>
      </c>
      <c r="D35" s="64" t="s">
        <v>105</v>
      </c>
      <c r="E35" s="48" t="s">
        <v>98</v>
      </c>
      <c r="F35" s="61" t="s">
        <v>99</v>
      </c>
      <c r="G35" s="62">
        <v>0</v>
      </c>
      <c r="H35" s="62">
        <v>0</v>
      </c>
      <c r="I35" s="62">
        <v>0</v>
      </c>
      <c r="J35" s="62">
        <v>0</v>
      </c>
      <c r="K35" s="49">
        <f t="shared" si="2"/>
        <v>0</v>
      </c>
      <c r="L35" s="62">
        <v>0</v>
      </c>
      <c r="M35" s="51" t="e">
        <f t="shared" si="3"/>
        <v>#DIV/0!</v>
      </c>
      <c r="N35" s="65" t="s">
        <v>106</v>
      </c>
      <c r="O35" s="48" t="s">
        <v>69</v>
      </c>
      <c r="P35" s="53" t="s">
        <v>45</v>
      </c>
      <c r="Q35" s="24" t="s">
        <v>45</v>
      </c>
      <c r="R35" s="63" t="s">
        <v>46</v>
      </c>
      <c r="S35" s="60" t="s">
        <v>46</v>
      </c>
      <c r="T35" s="56" t="s">
        <v>46</v>
      </c>
      <c r="U35" s="63" t="s">
        <v>46</v>
      </c>
      <c r="V35" s="27" t="s">
        <v>47</v>
      </c>
    </row>
    <row r="36" spans="1:22" ht="15.75" x14ac:dyDescent="0.25">
      <c r="A36" s="44" t="s">
        <v>39</v>
      </c>
      <c r="B36" s="44">
        <v>1</v>
      </c>
      <c r="C36" s="44" t="s">
        <v>107</v>
      </c>
      <c r="D36" s="328" t="s">
        <v>108</v>
      </c>
      <c r="E36" s="328"/>
      <c r="F36" s="328"/>
      <c r="G36" s="328"/>
      <c r="H36" s="328"/>
      <c r="I36" s="328"/>
      <c r="J36" s="328"/>
      <c r="K36" s="328"/>
      <c r="L36" s="328"/>
      <c r="M36" s="328"/>
      <c r="N36" s="328"/>
      <c r="O36" s="328"/>
      <c r="P36" s="328"/>
      <c r="Q36" s="328"/>
      <c r="R36" s="328"/>
      <c r="S36" s="328"/>
      <c r="T36" s="328"/>
      <c r="U36" s="328"/>
      <c r="V36" s="328"/>
    </row>
    <row r="37" spans="1:22" ht="166.5" customHeight="1" x14ac:dyDescent="0.25">
      <c r="A37" s="45" t="s">
        <v>39</v>
      </c>
      <c r="B37" s="45">
        <v>1</v>
      </c>
      <c r="C37" s="46" t="s">
        <v>109</v>
      </c>
      <c r="D37" s="66" t="s">
        <v>110</v>
      </c>
      <c r="E37" s="48" t="s">
        <v>77</v>
      </c>
      <c r="F37" s="48" t="s">
        <v>78</v>
      </c>
      <c r="G37" s="67">
        <v>3132.77</v>
      </c>
      <c r="H37" s="67">
        <v>2790.02</v>
      </c>
      <c r="I37" s="68">
        <v>375.37</v>
      </c>
      <c r="J37" s="67">
        <v>89.55</v>
      </c>
      <c r="K37" s="49">
        <f t="shared" si="2"/>
        <v>2504.2000000000003</v>
      </c>
      <c r="L37" s="50"/>
      <c r="M37" s="51">
        <f t="shared" si="3"/>
        <v>0.79935648004800874</v>
      </c>
      <c r="N37" s="69" t="s">
        <v>111</v>
      </c>
      <c r="O37" s="48" t="s">
        <v>112</v>
      </c>
      <c r="P37" s="48">
        <v>460</v>
      </c>
      <c r="Q37" s="24">
        <v>420</v>
      </c>
      <c r="R37" s="60" t="s">
        <v>46</v>
      </c>
      <c r="S37" s="60" t="s">
        <v>46</v>
      </c>
      <c r="T37" s="56">
        <f t="shared" ref="T37:T64" si="4">IF((Q37/P37)&lt;1,Q37/P37,1)</f>
        <v>0.91304347826086951</v>
      </c>
      <c r="U37" s="60" t="s">
        <v>46</v>
      </c>
      <c r="V37" s="70" t="s">
        <v>65</v>
      </c>
    </row>
    <row r="38" spans="1:22" ht="89.25" customHeight="1" x14ac:dyDescent="0.25">
      <c r="A38" s="477" t="s">
        <v>39</v>
      </c>
      <c r="B38" s="477" t="s">
        <v>40</v>
      </c>
      <c r="C38" s="477" t="s">
        <v>41</v>
      </c>
      <c r="D38" s="503" t="s">
        <v>113</v>
      </c>
      <c r="E38" s="504"/>
      <c r="F38" s="504"/>
      <c r="G38" s="504"/>
      <c r="H38" s="504"/>
      <c r="I38" s="504"/>
      <c r="J38" s="504"/>
      <c r="K38" s="504"/>
      <c r="L38" s="504"/>
      <c r="M38" s="505"/>
      <c r="N38" s="30" t="s">
        <v>114</v>
      </c>
      <c r="O38" s="22" t="s">
        <v>50</v>
      </c>
      <c r="P38" s="23" t="s">
        <v>45</v>
      </c>
      <c r="Q38" s="24" t="s">
        <v>45</v>
      </c>
      <c r="R38" s="25" t="s">
        <v>46</v>
      </c>
      <c r="S38" s="26" t="s">
        <v>46</v>
      </c>
      <c r="T38" s="26" t="s">
        <v>46</v>
      </c>
      <c r="U38" s="26" t="s">
        <v>46</v>
      </c>
      <c r="V38" s="27" t="s">
        <v>47</v>
      </c>
    </row>
    <row r="39" spans="1:22" ht="115.5" customHeight="1" x14ac:dyDescent="0.25">
      <c r="A39" s="479"/>
      <c r="B39" s="479"/>
      <c r="C39" s="479"/>
      <c r="D39" s="509"/>
      <c r="E39" s="510"/>
      <c r="F39" s="510"/>
      <c r="G39" s="510"/>
      <c r="H39" s="510"/>
      <c r="I39" s="510"/>
      <c r="J39" s="510"/>
      <c r="K39" s="510"/>
      <c r="L39" s="510"/>
      <c r="M39" s="511"/>
      <c r="N39" s="41" t="s">
        <v>115</v>
      </c>
      <c r="O39" s="22" t="s">
        <v>50</v>
      </c>
      <c r="P39" s="23" t="s">
        <v>45</v>
      </c>
      <c r="Q39" s="24" t="s">
        <v>45</v>
      </c>
      <c r="R39" s="25" t="s">
        <v>46</v>
      </c>
      <c r="S39" s="26" t="s">
        <v>46</v>
      </c>
      <c r="T39" s="26" t="s">
        <v>46</v>
      </c>
      <c r="U39" s="26" t="s">
        <v>46</v>
      </c>
      <c r="V39" s="27" t="s">
        <v>47</v>
      </c>
    </row>
    <row r="40" spans="1:22" ht="15.75" x14ac:dyDescent="0.25">
      <c r="A40" s="44" t="s">
        <v>39</v>
      </c>
      <c r="B40" s="44">
        <v>1</v>
      </c>
      <c r="C40" s="44" t="s">
        <v>116</v>
      </c>
      <c r="D40" s="497" t="s">
        <v>117</v>
      </c>
      <c r="E40" s="497"/>
      <c r="F40" s="497"/>
      <c r="G40" s="497"/>
      <c r="H40" s="497"/>
      <c r="I40" s="497"/>
      <c r="J40" s="497"/>
      <c r="K40" s="497"/>
      <c r="L40" s="497"/>
      <c r="M40" s="497"/>
      <c r="N40" s="497"/>
      <c r="O40" s="497"/>
      <c r="P40" s="497"/>
      <c r="Q40" s="497"/>
      <c r="R40" s="497"/>
      <c r="S40" s="497"/>
      <c r="T40" s="497"/>
      <c r="U40" s="497"/>
      <c r="V40" s="497"/>
    </row>
    <row r="41" spans="1:22" ht="162.75" customHeight="1" x14ac:dyDescent="0.25">
      <c r="A41" s="45" t="s">
        <v>39</v>
      </c>
      <c r="B41" s="45">
        <v>1</v>
      </c>
      <c r="C41" s="46" t="s">
        <v>118</v>
      </c>
      <c r="D41" s="47" t="s">
        <v>119</v>
      </c>
      <c r="E41" s="48" t="s">
        <v>98</v>
      </c>
      <c r="F41" s="71" t="s">
        <v>120</v>
      </c>
      <c r="G41" s="62">
        <v>0</v>
      </c>
      <c r="H41" s="62">
        <v>0</v>
      </c>
      <c r="I41" s="62">
        <v>0</v>
      </c>
      <c r="J41" s="62">
        <v>0</v>
      </c>
      <c r="K41" s="49">
        <f t="shared" si="2"/>
        <v>0</v>
      </c>
      <c r="L41" s="62">
        <v>0</v>
      </c>
      <c r="M41" s="51" t="e">
        <f t="shared" si="3"/>
        <v>#DIV/0!</v>
      </c>
      <c r="N41" s="69" t="s">
        <v>121</v>
      </c>
      <c r="O41" s="48" t="s">
        <v>112</v>
      </c>
      <c r="P41" s="53" t="s">
        <v>45</v>
      </c>
      <c r="Q41" s="24" t="s">
        <v>45</v>
      </c>
      <c r="R41" s="60" t="s">
        <v>46</v>
      </c>
      <c r="S41" s="60" t="s">
        <v>46</v>
      </c>
      <c r="T41" s="56" t="s">
        <v>46</v>
      </c>
      <c r="U41" s="60" t="s">
        <v>46</v>
      </c>
      <c r="V41" s="27" t="s">
        <v>47</v>
      </c>
    </row>
    <row r="42" spans="1:22" ht="81.75" customHeight="1" x14ac:dyDescent="0.25">
      <c r="A42" s="72" t="s">
        <v>39</v>
      </c>
      <c r="B42" s="72">
        <v>1</v>
      </c>
      <c r="C42" s="73" t="s">
        <v>122</v>
      </c>
      <c r="D42" s="69" t="s">
        <v>123</v>
      </c>
      <c r="E42" s="61" t="s">
        <v>124</v>
      </c>
      <c r="F42" s="61" t="s">
        <v>125</v>
      </c>
      <c r="G42" s="74">
        <v>0</v>
      </c>
      <c r="H42" s="74">
        <v>0</v>
      </c>
      <c r="I42" s="74">
        <v>0</v>
      </c>
      <c r="J42" s="74">
        <v>0</v>
      </c>
      <c r="K42" s="49">
        <f t="shared" si="2"/>
        <v>0</v>
      </c>
      <c r="L42" s="50"/>
      <c r="M42" s="51" t="e">
        <f t="shared" si="3"/>
        <v>#DIV/0!</v>
      </c>
      <c r="N42" s="47" t="s">
        <v>126</v>
      </c>
      <c r="O42" s="48" t="s">
        <v>127</v>
      </c>
      <c r="P42" s="48">
        <v>1</v>
      </c>
      <c r="Q42" s="24">
        <v>0</v>
      </c>
      <c r="R42" s="60" t="s">
        <v>46</v>
      </c>
      <c r="S42" s="60" t="s">
        <v>46</v>
      </c>
      <c r="T42" s="56">
        <f t="shared" si="4"/>
        <v>0</v>
      </c>
      <c r="U42" s="60" t="s">
        <v>46</v>
      </c>
      <c r="V42" s="75" t="s">
        <v>128</v>
      </c>
    </row>
    <row r="43" spans="1:22" ht="15.75" x14ac:dyDescent="0.25">
      <c r="A43" s="76" t="s">
        <v>39</v>
      </c>
      <c r="B43" s="76">
        <v>1</v>
      </c>
      <c r="C43" s="76" t="s">
        <v>129</v>
      </c>
      <c r="D43" s="497" t="s">
        <v>130</v>
      </c>
      <c r="E43" s="497"/>
      <c r="F43" s="497"/>
      <c r="G43" s="497"/>
      <c r="H43" s="497"/>
      <c r="I43" s="497"/>
      <c r="J43" s="497"/>
      <c r="K43" s="497"/>
      <c r="L43" s="497"/>
      <c r="M43" s="497"/>
      <c r="N43" s="497"/>
      <c r="O43" s="497"/>
      <c r="P43" s="497"/>
      <c r="Q43" s="497"/>
      <c r="R43" s="497"/>
      <c r="S43" s="497"/>
      <c r="T43" s="497"/>
      <c r="U43" s="497"/>
      <c r="V43" s="497"/>
    </row>
    <row r="44" spans="1:22" ht="140.25" customHeight="1" x14ac:dyDescent="0.25">
      <c r="A44" s="72" t="s">
        <v>39</v>
      </c>
      <c r="B44" s="72">
        <v>1</v>
      </c>
      <c r="C44" s="73" t="s">
        <v>131</v>
      </c>
      <c r="D44" s="64" t="s">
        <v>132</v>
      </c>
      <c r="E44" s="61" t="s">
        <v>124</v>
      </c>
      <c r="F44" s="77" t="s">
        <v>78</v>
      </c>
      <c r="G44" s="57"/>
      <c r="H44" s="57"/>
      <c r="I44" s="57"/>
      <c r="J44" s="57"/>
      <c r="K44" s="49">
        <f t="shared" si="2"/>
        <v>0</v>
      </c>
      <c r="L44" s="50"/>
      <c r="M44" s="51" t="e">
        <f t="shared" si="3"/>
        <v>#DIV/0!</v>
      </c>
      <c r="N44" s="52" t="s">
        <v>133</v>
      </c>
      <c r="O44" s="48" t="s">
        <v>50</v>
      </c>
      <c r="P44" s="53" t="s">
        <v>45</v>
      </c>
      <c r="Q44" s="24" t="s">
        <v>45</v>
      </c>
      <c r="R44" s="60" t="s">
        <v>46</v>
      </c>
      <c r="S44" s="60" t="s">
        <v>46</v>
      </c>
      <c r="T44" s="56" t="s">
        <v>46</v>
      </c>
      <c r="U44" s="60" t="s">
        <v>46</v>
      </c>
      <c r="V44" s="27" t="s">
        <v>47</v>
      </c>
    </row>
    <row r="45" spans="1:22" ht="124.5" customHeight="1" x14ac:dyDescent="0.25">
      <c r="A45" s="415" t="s">
        <v>39</v>
      </c>
      <c r="B45" s="415">
        <v>1</v>
      </c>
      <c r="C45" s="417" t="s">
        <v>134</v>
      </c>
      <c r="D45" s="66" t="s">
        <v>135</v>
      </c>
      <c r="E45" s="61" t="s">
        <v>136</v>
      </c>
      <c r="F45" s="61" t="s">
        <v>78</v>
      </c>
      <c r="G45" s="67">
        <v>56998.3</v>
      </c>
      <c r="H45" s="67">
        <v>56998.3</v>
      </c>
      <c r="I45" s="67">
        <v>494.64</v>
      </c>
      <c r="J45" s="79">
        <v>1559.49</v>
      </c>
      <c r="K45" s="49">
        <f t="shared" si="2"/>
        <v>58063.15</v>
      </c>
      <c r="L45" s="50">
        <v>0</v>
      </c>
      <c r="M45" s="51">
        <f t="shared" si="3"/>
        <v>1</v>
      </c>
      <c r="N45" s="61"/>
      <c r="O45" s="61"/>
      <c r="P45" s="61"/>
      <c r="Q45" s="61"/>
      <c r="R45" s="80"/>
      <c r="S45" s="81"/>
      <c r="T45" s="82"/>
      <c r="U45" s="81"/>
      <c r="V45" s="83"/>
    </row>
    <row r="46" spans="1:22" ht="170.25" customHeight="1" x14ac:dyDescent="0.25">
      <c r="A46" s="498"/>
      <c r="B46" s="498"/>
      <c r="C46" s="499"/>
      <c r="D46" s="64" t="s">
        <v>137</v>
      </c>
      <c r="E46" s="61"/>
      <c r="F46" s="61"/>
      <c r="G46" s="84"/>
      <c r="H46" s="84"/>
      <c r="I46" s="84"/>
      <c r="J46" s="84"/>
      <c r="K46" s="85"/>
      <c r="L46" s="86"/>
      <c r="M46" s="51"/>
      <c r="N46" s="61" t="s">
        <v>138</v>
      </c>
      <c r="O46" s="61" t="s">
        <v>69</v>
      </c>
      <c r="P46" s="53" t="s">
        <v>45</v>
      </c>
      <c r="Q46" s="38" t="s">
        <v>45</v>
      </c>
      <c r="R46" s="60" t="s">
        <v>46</v>
      </c>
      <c r="S46" s="60" t="s">
        <v>46</v>
      </c>
      <c r="T46" s="56" t="s">
        <v>46</v>
      </c>
      <c r="U46" s="60" t="s">
        <v>46</v>
      </c>
      <c r="V46" s="27" t="s">
        <v>47</v>
      </c>
    </row>
    <row r="47" spans="1:22" ht="89.25" customHeight="1" x14ac:dyDescent="0.25">
      <c r="A47" s="416"/>
      <c r="B47" s="416"/>
      <c r="C47" s="418"/>
      <c r="D47" s="47" t="s">
        <v>139</v>
      </c>
      <c r="E47" s="48"/>
      <c r="F47" s="86"/>
      <c r="G47" s="87"/>
      <c r="H47" s="87"/>
      <c r="I47" s="87"/>
      <c r="J47" s="87"/>
      <c r="K47" s="88"/>
      <c r="L47" s="88"/>
      <c r="M47" s="51"/>
      <c r="N47" s="61" t="s">
        <v>140</v>
      </c>
      <c r="O47" s="61" t="s">
        <v>69</v>
      </c>
      <c r="P47" s="48">
        <v>5500</v>
      </c>
      <c r="Q47" s="24">
        <v>5616</v>
      </c>
      <c r="R47" s="60" t="s">
        <v>46</v>
      </c>
      <c r="S47" s="60" t="s">
        <v>46</v>
      </c>
      <c r="T47" s="56">
        <f t="shared" si="4"/>
        <v>1</v>
      </c>
      <c r="U47" s="60" t="s">
        <v>46</v>
      </c>
      <c r="V47" s="89" t="s">
        <v>57</v>
      </c>
    </row>
    <row r="48" spans="1:22" ht="57.75" customHeight="1" x14ac:dyDescent="0.25">
      <c r="A48" s="477" t="s">
        <v>39</v>
      </c>
      <c r="B48" s="477" t="s">
        <v>40</v>
      </c>
      <c r="C48" s="500" t="s">
        <v>41</v>
      </c>
      <c r="D48" s="483" t="s">
        <v>141</v>
      </c>
      <c r="E48" s="484"/>
      <c r="F48" s="484"/>
      <c r="G48" s="484"/>
      <c r="H48" s="484"/>
      <c r="I48" s="484"/>
      <c r="J48" s="484"/>
      <c r="K48" s="484"/>
      <c r="L48" s="484"/>
      <c r="M48" s="485"/>
      <c r="N48" s="37" t="s">
        <v>142</v>
      </c>
      <c r="O48" s="40" t="s">
        <v>69</v>
      </c>
      <c r="P48" s="22">
        <v>260</v>
      </c>
      <c r="Q48" s="24">
        <v>171</v>
      </c>
      <c r="R48" s="26" t="s">
        <v>46</v>
      </c>
      <c r="S48" s="25">
        <f t="shared" si="1"/>
        <v>1</v>
      </c>
      <c r="T48" s="26" t="s">
        <v>46</v>
      </c>
      <c r="U48" s="26" t="s">
        <v>46</v>
      </c>
      <c r="V48" s="90" t="s">
        <v>143</v>
      </c>
    </row>
    <row r="49" spans="1:22" ht="84" customHeight="1" x14ac:dyDescent="0.25">
      <c r="A49" s="479"/>
      <c r="B49" s="479"/>
      <c r="C49" s="501"/>
      <c r="D49" s="489"/>
      <c r="E49" s="490"/>
      <c r="F49" s="490"/>
      <c r="G49" s="490"/>
      <c r="H49" s="490"/>
      <c r="I49" s="490"/>
      <c r="J49" s="490"/>
      <c r="K49" s="490"/>
      <c r="L49" s="490"/>
      <c r="M49" s="491"/>
      <c r="N49" s="40" t="s">
        <v>144</v>
      </c>
      <c r="O49" s="91" t="s">
        <v>44</v>
      </c>
      <c r="P49" s="22">
        <v>4.7</v>
      </c>
      <c r="Q49" s="24">
        <v>4.5</v>
      </c>
      <c r="R49" s="26" t="s">
        <v>46</v>
      </c>
      <c r="S49" s="25">
        <f t="shared" si="1"/>
        <v>1</v>
      </c>
      <c r="T49" s="26" t="s">
        <v>46</v>
      </c>
      <c r="U49" s="26" t="s">
        <v>46</v>
      </c>
      <c r="V49" s="90" t="s">
        <v>143</v>
      </c>
    </row>
    <row r="50" spans="1:22" ht="33" customHeight="1" x14ac:dyDescent="0.25">
      <c r="A50" s="76" t="s">
        <v>39</v>
      </c>
      <c r="B50" s="76">
        <v>1</v>
      </c>
      <c r="C50" s="76" t="s">
        <v>145</v>
      </c>
      <c r="D50" s="328" t="s">
        <v>146</v>
      </c>
      <c r="E50" s="328"/>
      <c r="F50" s="328"/>
      <c r="G50" s="328"/>
      <c r="H50" s="328"/>
      <c r="I50" s="328"/>
      <c r="J50" s="328"/>
      <c r="K50" s="328"/>
      <c r="L50" s="328"/>
      <c r="M50" s="328"/>
      <c r="N50" s="328"/>
      <c r="O50" s="328"/>
      <c r="P50" s="328"/>
      <c r="Q50" s="328"/>
      <c r="R50" s="328"/>
      <c r="S50" s="328"/>
      <c r="T50" s="328"/>
      <c r="U50" s="328"/>
      <c r="V50" s="328"/>
    </row>
    <row r="51" spans="1:22" ht="163.5" customHeight="1" x14ac:dyDescent="0.25">
      <c r="A51" s="72" t="s">
        <v>39</v>
      </c>
      <c r="B51" s="72">
        <v>1</v>
      </c>
      <c r="C51" s="73" t="s">
        <v>147</v>
      </c>
      <c r="D51" s="47" t="s">
        <v>148</v>
      </c>
      <c r="E51" s="61" t="s">
        <v>149</v>
      </c>
      <c r="F51" s="77" t="s">
        <v>120</v>
      </c>
      <c r="G51" s="62">
        <v>0</v>
      </c>
      <c r="H51" s="62">
        <v>0</v>
      </c>
      <c r="I51" s="62">
        <v>0</v>
      </c>
      <c r="J51" s="62">
        <v>0</v>
      </c>
      <c r="K51" s="49">
        <f t="shared" si="2"/>
        <v>0</v>
      </c>
      <c r="L51" s="62">
        <v>0</v>
      </c>
      <c r="M51" s="51" t="e">
        <f t="shared" si="3"/>
        <v>#DIV/0!</v>
      </c>
      <c r="N51" s="61" t="s">
        <v>150</v>
      </c>
      <c r="O51" s="61" t="s">
        <v>69</v>
      </c>
      <c r="P51" s="48">
        <v>41500</v>
      </c>
      <c r="Q51" s="92">
        <v>79390</v>
      </c>
      <c r="R51" s="60" t="s">
        <v>46</v>
      </c>
      <c r="S51" s="60" t="s">
        <v>46</v>
      </c>
      <c r="T51" s="56">
        <f t="shared" si="4"/>
        <v>1</v>
      </c>
      <c r="U51" s="60" t="s">
        <v>46</v>
      </c>
      <c r="V51" s="93" t="s">
        <v>143</v>
      </c>
    </row>
    <row r="52" spans="1:22" ht="140.25" customHeight="1" x14ac:dyDescent="0.25">
      <c r="A52" s="72" t="s">
        <v>39</v>
      </c>
      <c r="B52" s="72">
        <v>1</v>
      </c>
      <c r="C52" s="73" t="s">
        <v>151</v>
      </c>
      <c r="D52" s="47" t="s">
        <v>152</v>
      </c>
      <c r="E52" s="61" t="s">
        <v>153</v>
      </c>
      <c r="F52" s="77" t="s">
        <v>120</v>
      </c>
      <c r="G52" s="62">
        <v>0</v>
      </c>
      <c r="H52" s="62">
        <v>0</v>
      </c>
      <c r="I52" s="62">
        <v>0</v>
      </c>
      <c r="J52" s="62">
        <v>0</v>
      </c>
      <c r="K52" s="49">
        <f t="shared" si="2"/>
        <v>0</v>
      </c>
      <c r="L52" s="62">
        <v>0</v>
      </c>
      <c r="M52" s="51" t="e">
        <f t="shared" si="3"/>
        <v>#DIV/0!</v>
      </c>
      <c r="N52" s="47" t="s">
        <v>154</v>
      </c>
      <c r="O52" s="48" t="s">
        <v>127</v>
      </c>
      <c r="P52" s="48">
        <v>6</v>
      </c>
      <c r="Q52" s="94">
        <v>6</v>
      </c>
      <c r="R52" s="60" t="s">
        <v>46</v>
      </c>
      <c r="S52" s="60" t="s">
        <v>46</v>
      </c>
      <c r="T52" s="56">
        <f t="shared" si="4"/>
        <v>1</v>
      </c>
      <c r="U52" s="60" t="s">
        <v>46</v>
      </c>
      <c r="V52" s="93" t="s">
        <v>143</v>
      </c>
    </row>
    <row r="53" spans="1:22" ht="141.75" x14ac:dyDescent="0.25">
      <c r="A53" s="72" t="s">
        <v>39</v>
      </c>
      <c r="B53" s="72">
        <v>1</v>
      </c>
      <c r="C53" s="73" t="s">
        <v>155</v>
      </c>
      <c r="D53" s="47" t="s">
        <v>156</v>
      </c>
      <c r="E53" s="61" t="s">
        <v>157</v>
      </c>
      <c r="F53" s="77" t="s">
        <v>120</v>
      </c>
      <c r="G53" s="62">
        <v>0</v>
      </c>
      <c r="H53" s="62">
        <v>0</v>
      </c>
      <c r="I53" s="62">
        <v>0</v>
      </c>
      <c r="J53" s="62">
        <v>0</v>
      </c>
      <c r="K53" s="49">
        <f t="shared" si="2"/>
        <v>0</v>
      </c>
      <c r="L53" s="62">
        <v>0</v>
      </c>
      <c r="M53" s="51" t="e">
        <f t="shared" si="3"/>
        <v>#DIV/0!</v>
      </c>
      <c r="N53" s="47" t="s">
        <v>158</v>
      </c>
      <c r="O53" s="48" t="s">
        <v>50</v>
      </c>
      <c r="P53" s="48">
        <v>371</v>
      </c>
      <c r="Q53" s="94">
        <v>426</v>
      </c>
      <c r="R53" s="60" t="s">
        <v>46</v>
      </c>
      <c r="S53" s="60" t="s">
        <v>46</v>
      </c>
      <c r="T53" s="60" t="s">
        <v>46</v>
      </c>
      <c r="U53" s="56">
        <f>IF((P53/Q53)&lt;1,P53/Q53,1)</f>
        <v>0.87089201877934275</v>
      </c>
      <c r="V53" s="90" t="s">
        <v>159</v>
      </c>
    </row>
    <row r="54" spans="1:22" ht="305.25" customHeight="1" x14ac:dyDescent="0.25">
      <c r="A54" s="72" t="s">
        <v>39</v>
      </c>
      <c r="B54" s="72">
        <v>1</v>
      </c>
      <c r="C54" s="73" t="s">
        <v>160</v>
      </c>
      <c r="D54" s="64" t="s">
        <v>161</v>
      </c>
      <c r="E54" s="61" t="s">
        <v>162</v>
      </c>
      <c r="F54" s="77" t="s">
        <v>120</v>
      </c>
      <c r="G54" s="62">
        <v>0</v>
      </c>
      <c r="H54" s="62">
        <v>0</v>
      </c>
      <c r="I54" s="62">
        <v>0</v>
      </c>
      <c r="J54" s="62">
        <v>0</v>
      </c>
      <c r="K54" s="49">
        <f t="shared" si="2"/>
        <v>0</v>
      </c>
      <c r="L54" s="62">
        <v>0</v>
      </c>
      <c r="M54" s="51" t="e">
        <f t="shared" si="3"/>
        <v>#DIV/0!</v>
      </c>
      <c r="N54" s="47" t="s">
        <v>163</v>
      </c>
      <c r="O54" s="48" t="s">
        <v>112</v>
      </c>
      <c r="P54" s="48">
        <v>758</v>
      </c>
      <c r="Q54" s="24">
        <v>941</v>
      </c>
      <c r="R54" s="60" t="s">
        <v>46</v>
      </c>
      <c r="S54" s="60" t="s">
        <v>46</v>
      </c>
      <c r="T54" s="56">
        <f t="shared" si="4"/>
        <v>1</v>
      </c>
      <c r="U54" s="60" t="s">
        <v>46</v>
      </c>
      <c r="V54" s="90" t="s">
        <v>143</v>
      </c>
    </row>
    <row r="55" spans="1:22" ht="166.5" customHeight="1" x14ac:dyDescent="0.25">
      <c r="A55" s="72" t="s">
        <v>39</v>
      </c>
      <c r="B55" s="72">
        <v>1</v>
      </c>
      <c r="C55" s="73" t="s">
        <v>164</v>
      </c>
      <c r="D55" s="95" t="s">
        <v>165</v>
      </c>
      <c r="E55" s="61" t="s">
        <v>166</v>
      </c>
      <c r="F55" s="77" t="s">
        <v>120</v>
      </c>
      <c r="G55" s="62">
        <v>0</v>
      </c>
      <c r="H55" s="62">
        <v>0</v>
      </c>
      <c r="I55" s="62">
        <v>0</v>
      </c>
      <c r="J55" s="62">
        <v>0</v>
      </c>
      <c r="K55" s="49">
        <f t="shared" si="2"/>
        <v>0</v>
      </c>
      <c r="L55" s="62">
        <v>0</v>
      </c>
      <c r="M55" s="51" t="e">
        <f t="shared" si="3"/>
        <v>#DIV/0!</v>
      </c>
      <c r="N55" s="47" t="s">
        <v>167</v>
      </c>
      <c r="O55" s="48" t="s">
        <v>69</v>
      </c>
      <c r="P55" s="48">
        <v>54</v>
      </c>
      <c r="Q55" s="24">
        <v>110</v>
      </c>
      <c r="R55" s="60" t="s">
        <v>46</v>
      </c>
      <c r="S55" s="60" t="s">
        <v>46</v>
      </c>
      <c r="T55" s="56">
        <f t="shared" si="4"/>
        <v>1</v>
      </c>
      <c r="U55" s="60" t="s">
        <v>46</v>
      </c>
      <c r="V55" s="96" t="s">
        <v>143</v>
      </c>
    </row>
    <row r="56" spans="1:22" ht="92.25" customHeight="1" x14ac:dyDescent="0.25">
      <c r="A56" s="72" t="s">
        <v>39</v>
      </c>
      <c r="B56" s="72">
        <v>1</v>
      </c>
      <c r="C56" s="73" t="s">
        <v>168</v>
      </c>
      <c r="D56" s="47" t="s">
        <v>169</v>
      </c>
      <c r="E56" s="61" t="s">
        <v>170</v>
      </c>
      <c r="F56" s="77" t="s">
        <v>120</v>
      </c>
      <c r="G56" s="62">
        <v>0</v>
      </c>
      <c r="H56" s="62">
        <v>0</v>
      </c>
      <c r="I56" s="62">
        <v>0</v>
      </c>
      <c r="J56" s="62">
        <v>0</v>
      </c>
      <c r="K56" s="49">
        <f t="shared" si="2"/>
        <v>0</v>
      </c>
      <c r="L56" s="62">
        <v>0</v>
      </c>
      <c r="M56" s="51" t="e">
        <f t="shared" si="3"/>
        <v>#DIV/0!</v>
      </c>
      <c r="N56" s="61" t="s">
        <v>171</v>
      </c>
      <c r="O56" s="48" t="s">
        <v>69</v>
      </c>
      <c r="P56" s="48">
        <v>15</v>
      </c>
      <c r="Q56" s="24">
        <v>4</v>
      </c>
      <c r="R56" s="60" t="s">
        <v>46</v>
      </c>
      <c r="S56" s="60" t="s">
        <v>46</v>
      </c>
      <c r="T56" s="56">
        <f t="shared" si="4"/>
        <v>0.26666666666666666</v>
      </c>
      <c r="U56" s="60" t="s">
        <v>46</v>
      </c>
      <c r="V56" s="93" t="s">
        <v>172</v>
      </c>
    </row>
    <row r="57" spans="1:22" ht="109.5" customHeight="1" x14ac:dyDescent="0.25">
      <c r="A57" s="477" t="s">
        <v>39</v>
      </c>
      <c r="B57" s="477">
        <v>1</v>
      </c>
      <c r="C57" s="480" t="s">
        <v>41</v>
      </c>
      <c r="D57" s="483" t="s">
        <v>173</v>
      </c>
      <c r="E57" s="484"/>
      <c r="F57" s="484"/>
      <c r="G57" s="484"/>
      <c r="H57" s="484"/>
      <c r="I57" s="484"/>
      <c r="J57" s="484"/>
      <c r="K57" s="484"/>
      <c r="L57" s="484"/>
      <c r="M57" s="485"/>
      <c r="N57" s="30" t="s">
        <v>174</v>
      </c>
      <c r="O57" s="22" t="s">
        <v>44</v>
      </c>
      <c r="P57" s="22">
        <v>40.4</v>
      </c>
      <c r="Q57" s="24">
        <v>62.8</v>
      </c>
      <c r="R57" s="25">
        <f t="shared" si="0"/>
        <v>1</v>
      </c>
      <c r="S57" s="26" t="s">
        <v>46</v>
      </c>
      <c r="T57" s="26" t="s">
        <v>46</v>
      </c>
      <c r="U57" s="26" t="s">
        <v>46</v>
      </c>
      <c r="V57" s="93" t="s">
        <v>143</v>
      </c>
    </row>
    <row r="58" spans="1:22" ht="186.75" customHeight="1" x14ac:dyDescent="0.25">
      <c r="A58" s="478"/>
      <c r="B58" s="478"/>
      <c r="C58" s="481"/>
      <c r="D58" s="486"/>
      <c r="E58" s="487"/>
      <c r="F58" s="487"/>
      <c r="G58" s="487"/>
      <c r="H58" s="487"/>
      <c r="I58" s="487"/>
      <c r="J58" s="487"/>
      <c r="K58" s="487"/>
      <c r="L58" s="487"/>
      <c r="M58" s="488"/>
      <c r="N58" s="21" t="s">
        <v>175</v>
      </c>
      <c r="O58" s="22" t="s">
        <v>44</v>
      </c>
      <c r="P58" s="22">
        <v>98.3</v>
      </c>
      <c r="Q58" s="97">
        <v>98.2</v>
      </c>
      <c r="R58" s="25">
        <f t="shared" si="0"/>
        <v>0.99898270600203465</v>
      </c>
      <c r="S58" s="26" t="s">
        <v>46</v>
      </c>
      <c r="T58" s="26" t="s">
        <v>46</v>
      </c>
      <c r="U58" s="26" t="s">
        <v>46</v>
      </c>
      <c r="V58" s="98" t="s">
        <v>176</v>
      </c>
    </row>
    <row r="59" spans="1:22" ht="106.5" customHeight="1" x14ac:dyDescent="0.25">
      <c r="A59" s="479"/>
      <c r="B59" s="479"/>
      <c r="C59" s="482"/>
      <c r="D59" s="489"/>
      <c r="E59" s="490"/>
      <c r="F59" s="490"/>
      <c r="G59" s="490"/>
      <c r="H59" s="490"/>
      <c r="I59" s="490"/>
      <c r="J59" s="490"/>
      <c r="K59" s="490"/>
      <c r="L59" s="490"/>
      <c r="M59" s="491"/>
      <c r="N59" s="21" t="s">
        <v>177</v>
      </c>
      <c r="O59" s="22" t="s">
        <v>44</v>
      </c>
      <c r="P59" s="22">
        <v>23.4</v>
      </c>
      <c r="Q59" s="24">
        <v>27.5</v>
      </c>
      <c r="R59" s="25">
        <f t="shared" si="0"/>
        <v>1</v>
      </c>
      <c r="S59" s="26" t="s">
        <v>46</v>
      </c>
      <c r="T59" s="26" t="s">
        <v>46</v>
      </c>
      <c r="U59" s="26" t="s">
        <v>46</v>
      </c>
      <c r="V59" s="90" t="s">
        <v>143</v>
      </c>
    </row>
    <row r="60" spans="1:22" ht="23.25" customHeight="1" x14ac:dyDescent="0.25">
      <c r="A60" s="76" t="s">
        <v>39</v>
      </c>
      <c r="B60" s="44">
        <v>1</v>
      </c>
      <c r="C60" s="76" t="s">
        <v>178</v>
      </c>
      <c r="D60" s="328" t="s">
        <v>179</v>
      </c>
      <c r="E60" s="328"/>
      <c r="F60" s="328"/>
      <c r="G60" s="328"/>
      <c r="H60" s="328"/>
      <c r="I60" s="328"/>
      <c r="J60" s="328"/>
      <c r="K60" s="328"/>
      <c r="L60" s="328"/>
      <c r="M60" s="328"/>
      <c r="N60" s="328"/>
      <c r="O60" s="328"/>
      <c r="P60" s="328"/>
      <c r="Q60" s="328"/>
      <c r="R60" s="328"/>
      <c r="S60" s="328"/>
      <c r="T60" s="328"/>
      <c r="U60" s="328"/>
      <c r="V60" s="328"/>
    </row>
    <row r="61" spans="1:22" ht="183.75" customHeight="1" x14ac:dyDescent="0.25">
      <c r="A61" s="72" t="s">
        <v>39</v>
      </c>
      <c r="B61" s="78">
        <v>1</v>
      </c>
      <c r="C61" s="73" t="s">
        <v>180</v>
      </c>
      <c r="D61" s="47" t="s">
        <v>181</v>
      </c>
      <c r="E61" s="61" t="s">
        <v>182</v>
      </c>
      <c r="F61" s="77" t="s">
        <v>120</v>
      </c>
      <c r="G61" s="62">
        <v>0</v>
      </c>
      <c r="H61" s="62">
        <v>0</v>
      </c>
      <c r="I61" s="62">
        <v>0</v>
      </c>
      <c r="J61" s="62">
        <v>0</v>
      </c>
      <c r="K61" s="49">
        <f t="shared" si="2"/>
        <v>0</v>
      </c>
      <c r="L61" s="62">
        <v>0</v>
      </c>
      <c r="M61" s="51" t="e">
        <f t="shared" si="3"/>
        <v>#DIV/0!</v>
      </c>
      <c r="N61" s="61" t="s">
        <v>103</v>
      </c>
      <c r="O61" s="61" t="s">
        <v>183</v>
      </c>
      <c r="P61" s="48">
        <v>302.89999999999998</v>
      </c>
      <c r="Q61" s="97">
        <v>306.3</v>
      </c>
      <c r="R61" s="60" t="s">
        <v>46</v>
      </c>
      <c r="S61" s="60" t="s">
        <v>46</v>
      </c>
      <c r="T61" s="56">
        <f t="shared" si="4"/>
        <v>1</v>
      </c>
      <c r="U61" s="60" t="s">
        <v>46</v>
      </c>
      <c r="V61" s="93" t="s">
        <v>143</v>
      </c>
    </row>
    <row r="62" spans="1:22" ht="95.25" customHeight="1" x14ac:dyDescent="0.25">
      <c r="A62" s="72" t="s">
        <v>39</v>
      </c>
      <c r="B62" s="78">
        <v>1</v>
      </c>
      <c r="C62" s="73" t="s">
        <v>184</v>
      </c>
      <c r="D62" s="47" t="s">
        <v>185</v>
      </c>
      <c r="E62" s="61" t="s">
        <v>186</v>
      </c>
      <c r="F62" s="61" t="s">
        <v>125</v>
      </c>
      <c r="G62" s="99">
        <v>0</v>
      </c>
      <c r="H62" s="99">
        <v>0</v>
      </c>
      <c r="I62" s="99">
        <v>0</v>
      </c>
      <c r="J62" s="99">
        <v>0</v>
      </c>
      <c r="K62" s="49">
        <f t="shared" si="2"/>
        <v>0</v>
      </c>
      <c r="L62" s="99">
        <v>0</v>
      </c>
      <c r="M62" s="51" t="e">
        <f t="shared" si="3"/>
        <v>#DIV/0!</v>
      </c>
      <c r="N62" s="52" t="s">
        <v>103</v>
      </c>
      <c r="O62" s="48" t="s">
        <v>69</v>
      </c>
      <c r="P62" s="48">
        <v>1100</v>
      </c>
      <c r="Q62" s="24">
        <v>1100</v>
      </c>
      <c r="R62" s="60" t="s">
        <v>46</v>
      </c>
      <c r="S62" s="60" t="s">
        <v>46</v>
      </c>
      <c r="T62" s="56">
        <f t="shared" si="4"/>
        <v>1</v>
      </c>
      <c r="U62" s="60" t="s">
        <v>46</v>
      </c>
      <c r="V62" s="93" t="s">
        <v>143</v>
      </c>
    </row>
    <row r="63" spans="1:22" ht="66" customHeight="1" x14ac:dyDescent="0.25">
      <c r="A63" s="72" t="s">
        <v>39</v>
      </c>
      <c r="B63" s="72">
        <v>1</v>
      </c>
      <c r="C63" s="73" t="s">
        <v>187</v>
      </c>
      <c r="D63" s="47" t="s">
        <v>188</v>
      </c>
      <c r="E63" s="61" t="s">
        <v>189</v>
      </c>
      <c r="F63" s="77" t="s">
        <v>120</v>
      </c>
      <c r="G63" s="62">
        <v>0</v>
      </c>
      <c r="H63" s="62">
        <v>0</v>
      </c>
      <c r="I63" s="62">
        <v>0</v>
      </c>
      <c r="J63" s="62">
        <v>0</v>
      </c>
      <c r="K63" s="49">
        <f t="shared" si="2"/>
        <v>0</v>
      </c>
      <c r="L63" s="62">
        <v>0</v>
      </c>
      <c r="M63" s="51" t="e">
        <f t="shared" si="3"/>
        <v>#DIV/0!</v>
      </c>
      <c r="N63" s="61" t="s">
        <v>190</v>
      </c>
      <c r="O63" s="48" t="s">
        <v>112</v>
      </c>
      <c r="P63" s="48">
        <v>400</v>
      </c>
      <c r="Q63" s="38">
        <v>420</v>
      </c>
      <c r="R63" s="60" t="s">
        <v>46</v>
      </c>
      <c r="S63" s="60" t="s">
        <v>46</v>
      </c>
      <c r="T63" s="56">
        <f t="shared" si="4"/>
        <v>1</v>
      </c>
      <c r="U63" s="60" t="s">
        <v>46</v>
      </c>
      <c r="V63" s="93" t="s">
        <v>143</v>
      </c>
    </row>
    <row r="64" spans="1:22" ht="175.5" customHeight="1" x14ac:dyDescent="0.25">
      <c r="A64" s="72" t="s">
        <v>39</v>
      </c>
      <c r="B64" s="72">
        <v>1</v>
      </c>
      <c r="C64" s="73" t="s">
        <v>191</v>
      </c>
      <c r="D64" s="47" t="s">
        <v>192</v>
      </c>
      <c r="E64" s="61" t="s">
        <v>186</v>
      </c>
      <c r="F64" s="77" t="s">
        <v>120</v>
      </c>
      <c r="G64" s="62">
        <v>0</v>
      </c>
      <c r="H64" s="62">
        <v>0</v>
      </c>
      <c r="I64" s="62">
        <v>0</v>
      </c>
      <c r="J64" s="62">
        <v>0</v>
      </c>
      <c r="K64" s="49">
        <f t="shared" si="2"/>
        <v>0</v>
      </c>
      <c r="L64" s="62">
        <v>0</v>
      </c>
      <c r="M64" s="51" t="e">
        <f t="shared" si="3"/>
        <v>#DIV/0!</v>
      </c>
      <c r="N64" s="61" t="s">
        <v>193</v>
      </c>
      <c r="O64" s="48" t="s">
        <v>112</v>
      </c>
      <c r="P64" s="48">
        <v>4</v>
      </c>
      <c r="Q64" s="24">
        <v>6</v>
      </c>
      <c r="R64" s="60" t="s">
        <v>46</v>
      </c>
      <c r="S64" s="60" t="s">
        <v>46</v>
      </c>
      <c r="T64" s="56">
        <f t="shared" si="4"/>
        <v>1</v>
      </c>
      <c r="U64" s="60" t="s">
        <v>46</v>
      </c>
      <c r="V64" s="90" t="s">
        <v>143</v>
      </c>
    </row>
    <row r="65" spans="1:22" ht="21.75" customHeight="1" x14ac:dyDescent="0.25">
      <c r="A65" s="492" t="s">
        <v>194</v>
      </c>
      <c r="B65" s="492"/>
      <c r="C65" s="492"/>
      <c r="D65" s="492"/>
      <c r="E65" s="492"/>
      <c r="F65" s="492"/>
      <c r="G65" s="493"/>
      <c r="H65" s="493"/>
      <c r="I65" s="493"/>
      <c r="J65" s="493"/>
      <c r="K65" s="493"/>
      <c r="L65" s="493"/>
      <c r="M65" s="493"/>
      <c r="N65" s="494"/>
      <c r="O65" s="495"/>
      <c r="P65" s="102"/>
      <c r="Q65" s="496"/>
      <c r="R65" s="496"/>
      <c r="S65" s="102"/>
      <c r="T65" s="103"/>
      <c r="U65" s="103"/>
      <c r="V65" s="103"/>
    </row>
    <row r="66" spans="1:22" ht="18.75" customHeight="1" x14ac:dyDescent="0.25">
      <c r="A66" s="455" t="s">
        <v>195</v>
      </c>
      <c r="B66" s="455"/>
      <c r="C66" s="455"/>
      <c r="D66" s="455"/>
      <c r="E66" s="455"/>
      <c r="F66" s="455"/>
      <c r="G66" s="104">
        <f>G67+G74</f>
        <v>60131.07</v>
      </c>
      <c r="H66" s="104">
        <f t="shared" ref="H66:L66" si="5">H67+H74</f>
        <v>59788.32</v>
      </c>
      <c r="I66" s="104">
        <f t="shared" si="5"/>
        <v>870.01</v>
      </c>
      <c r="J66" s="104">
        <f t="shared" si="5"/>
        <v>1649.04</v>
      </c>
      <c r="K66" s="104">
        <f t="shared" si="5"/>
        <v>60567.35</v>
      </c>
      <c r="L66" s="104">
        <f t="shared" si="5"/>
        <v>0</v>
      </c>
      <c r="M66" s="105">
        <f t="shared" si="3"/>
        <v>1</v>
      </c>
      <c r="N66" s="468" t="s">
        <v>196</v>
      </c>
      <c r="O66" s="469"/>
      <c r="P66" s="469"/>
      <c r="Q66" s="470"/>
      <c r="R66" s="284">
        <f>SUM(R20:R21,S22,S48:S49,R57:R59)</f>
        <v>7.1537934462593524</v>
      </c>
      <c r="S66" s="285"/>
      <c r="T66" s="284" t="s">
        <v>46</v>
      </c>
      <c r="U66" s="285"/>
      <c r="V66" s="106" t="s">
        <v>46</v>
      </c>
    </row>
    <row r="67" spans="1:22" ht="40.5" customHeight="1" x14ac:dyDescent="0.25">
      <c r="A67" s="455" t="s">
        <v>197</v>
      </c>
      <c r="B67" s="455"/>
      <c r="C67" s="455"/>
      <c r="D67" s="455"/>
      <c r="E67" s="455"/>
      <c r="F67" s="455"/>
      <c r="G67" s="107">
        <f>SUM(G69:G73)</f>
        <v>60131.07</v>
      </c>
      <c r="H67" s="107">
        <f t="shared" ref="H67:L67" si="6">SUM(H69:H73)</f>
        <v>59788.32</v>
      </c>
      <c r="I67" s="107">
        <f t="shared" si="6"/>
        <v>870.01</v>
      </c>
      <c r="J67" s="107">
        <f t="shared" si="6"/>
        <v>1649.04</v>
      </c>
      <c r="K67" s="107">
        <f t="shared" si="6"/>
        <v>60567.35</v>
      </c>
      <c r="L67" s="107">
        <f t="shared" si="6"/>
        <v>0</v>
      </c>
      <c r="M67" s="108" t="s">
        <v>46</v>
      </c>
      <c r="N67" s="468" t="s">
        <v>198</v>
      </c>
      <c r="O67" s="469"/>
      <c r="P67" s="469"/>
      <c r="Q67" s="470"/>
      <c r="R67" s="282">
        <v>8</v>
      </c>
      <c r="S67" s="283"/>
      <c r="T67" s="284" t="s">
        <v>46</v>
      </c>
      <c r="U67" s="285"/>
      <c r="V67" s="106" t="s">
        <v>46</v>
      </c>
    </row>
    <row r="68" spans="1:22" ht="15" customHeight="1" x14ac:dyDescent="0.25">
      <c r="A68" s="455" t="s">
        <v>199</v>
      </c>
      <c r="B68" s="455"/>
      <c r="C68" s="455"/>
      <c r="D68" s="455"/>
      <c r="E68" s="455"/>
      <c r="F68" s="455"/>
      <c r="G68" s="109"/>
      <c r="H68" s="109"/>
      <c r="I68" s="109"/>
      <c r="J68" s="109"/>
      <c r="K68" s="110"/>
      <c r="L68" s="110"/>
      <c r="M68" s="108"/>
      <c r="N68" s="286" t="s">
        <v>200</v>
      </c>
      <c r="O68" s="287"/>
      <c r="P68" s="287"/>
      <c r="Q68" s="288"/>
      <c r="R68" s="471">
        <f>R66/R67</f>
        <v>0.89422418078241905</v>
      </c>
      <c r="S68" s="472"/>
      <c r="T68" s="471" t="s">
        <v>46</v>
      </c>
      <c r="U68" s="472"/>
      <c r="V68" s="465" t="s">
        <v>46</v>
      </c>
    </row>
    <row r="69" spans="1:22" ht="21.75" customHeight="1" x14ac:dyDescent="0.25">
      <c r="A69" s="455" t="s">
        <v>201</v>
      </c>
      <c r="B69" s="455"/>
      <c r="C69" s="455"/>
      <c r="D69" s="455"/>
      <c r="E69" s="455"/>
      <c r="F69" s="455"/>
      <c r="G69" s="107">
        <f>SUM(G42,G62)</f>
        <v>0</v>
      </c>
      <c r="H69" s="107">
        <f t="shared" ref="H69:L69" si="7">SUM(H42,H62)</f>
        <v>0</v>
      </c>
      <c r="I69" s="107">
        <f t="shared" si="7"/>
        <v>0</v>
      </c>
      <c r="J69" s="107">
        <f t="shared" si="7"/>
        <v>0</v>
      </c>
      <c r="K69" s="107">
        <f t="shared" si="7"/>
        <v>0</v>
      </c>
      <c r="L69" s="107">
        <f t="shared" si="7"/>
        <v>0</v>
      </c>
      <c r="M69" s="108" t="s">
        <v>46</v>
      </c>
      <c r="N69" s="289"/>
      <c r="O69" s="290"/>
      <c r="P69" s="290"/>
      <c r="Q69" s="291"/>
      <c r="R69" s="473"/>
      <c r="S69" s="474"/>
      <c r="T69" s="473"/>
      <c r="U69" s="474"/>
      <c r="V69" s="465"/>
    </row>
    <row r="70" spans="1:22" ht="17.25" customHeight="1" x14ac:dyDescent="0.25">
      <c r="A70" s="455" t="s">
        <v>202</v>
      </c>
      <c r="B70" s="455"/>
      <c r="C70" s="455"/>
      <c r="D70" s="455"/>
      <c r="E70" s="455"/>
      <c r="F70" s="455"/>
      <c r="G70" s="107" t="s">
        <v>203</v>
      </c>
      <c r="H70" s="107" t="s">
        <v>203</v>
      </c>
      <c r="I70" s="107" t="s">
        <v>203</v>
      </c>
      <c r="J70" s="107" t="s">
        <v>203</v>
      </c>
      <c r="K70" s="107" t="s">
        <v>203</v>
      </c>
      <c r="L70" s="107" t="s">
        <v>203</v>
      </c>
      <c r="M70" s="108" t="s">
        <v>46</v>
      </c>
      <c r="N70" s="292"/>
      <c r="O70" s="293"/>
      <c r="P70" s="293"/>
      <c r="Q70" s="294"/>
      <c r="R70" s="475"/>
      <c r="S70" s="476"/>
      <c r="T70" s="475"/>
      <c r="U70" s="476"/>
      <c r="V70" s="465"/>
    </row>
    <row r="71" spans="1:22" ht="19.5" customHeight="1" x14ac:dyDescent="0.25">
      <c r="A71" s="455" t="s">
        <v>204</v>
      </c>
      <c r="B71" s="455"/>
      <c r="C71" s="455"/>
      <c r="D71" s="455"/>
      <c r="E71" s="455"/>
      <c r="F71" s="455"/>
      <c r="G71" s="107" t="s">
        <v>203</v>
      </c>
      <c r="H71" s="107" t="s">
        <v>203</v>
      </c>
      <c r="I71" s="107" t="s">
        <v>203</v>
      </c>
      <c r="J71" s="107" t="s">
        <v>203</v>
      </c>
      <c r="K71" s="107" t="s">
        <v>203</v>
      </c>
      <c r="L71" s="107" t="s">
        <v>203</v>
      </c>
      <c r="M71" s="108" t="s">
        <v>46</v>
      </c>
      <c r="N71" s="255" t="s">
        <v>205</v>
      </c>
      <c r="O71" s="256"/>
      <c r="P71" s="256"/>
      <c r="Q71" s="257"/>
      <c r="R71" s="329" t="s">
        <v>46</v>
      </c>
      <c r="S71" s="330"/>
      <c r="T71" s="329">
        <f>SUM(T37,T42,T47,T51:T52,U53,T54:T55,T56,T61:T64)</f>
        <v>11.050602163706879</v>
      </c>
      <c r="U71" s="330"/>
      <c r="V71" s="88" t="s">
        <v>46</v>
      </c>
    </row>
    <row r="72" spans="1:22" ht="32.25" customHeight="1" x14ac:dyDescent="0.25">
      <c r="A72" s="455" t="s">
        <v>206</v>
      </c>
      <c r="B72" s="455"/>
      <c r="C72" s="455"/>
      <c r="D72" s="455"/>
      <c r="E72" s="455"/>
      <c r="F72" s="455"/>
      <c r="G72" s="107">
        <f>SUM(G27:G30,G37,G44:G45)</f>
        <v>60131.07</v>
      </c>
      <c r="H72" s="107">
        <f t="shared" ref="H72:L72" si="8">SUM(H27:H30,H37,H44:H45)</f>
        <v>59788.32</v>
      </c>
      <c r="I72" s="107">
        <f t="shared" si="8"/>
        <v>870.01</v>
      </c>
      <c r="J72" s="107">
        <f t="shared" si="8"/>
        <v>1649.04</v>
      </c>
      <c r="K72" s="107">
        <f t="shared" si="8"/>
        <v>60567.35</v>
      </c>
      <c r="L72" s="107">
        <f t="shared" si="8"/>
        <v>0</v>
      </c>
      <c r="M72" s="108" t="s">
        <v>46</v>
      </c>
      <c r="N72" s="255" t="s">
        <v>207</v>
      </c>
      <c r="O72" s="256"/>
      <c r="P72" s="256"/>
      <c r="Q72" s="257"/>
      <c r="R72" s="329" t="s">
        <v>46</v>
      </c>
      <c r="S72" s="330"/>
      <c r="T72" s="466">
        <v>13</v>
      </c>
      <c r="U72" s="467"/>
      <c r="V72" s="88" t="s">
        <v>46</v>
      </c>
    </row>
    <row r="73" spans="1:22" ht="20.25" customHeight="1" x14ac:dyDescent="0.25">
      <c r="A73" s="455" t="s">
        <v>208</v>
      </c>
      <c r="B73" s="455"/>
      <c r="C73" s="455"/>
      <c r="D73" s="455"/>
      <c r="E73" s="455"/>
      <c r="F73" s="455"/>
      <c r="G73" s="107">
        <f>G31</f>
        <v>0</v>
      </c>
      <c r="H73" s="107">
        <f t="shared" ref="H73:L73" si="9">H31</f>
        <v>0</v>
      </c>
      <c r="I73" s="107">
        <f t="shared" si="9"/>
        <v>0</v>
      </c>
      <c r="J73" s="107">
        <f t="shared" si="9"/>
        <v>0</v>
      </c>
      <c r="K73" s="107">
        <f t="shared" si="9"/>
        <v>0</v>
      </c>
      <c r="L73" s="107">
        <f t="shared" si="9"/>
        <v>0</v>
      </c>
      <c r="M73" s="108" t="s">
        <v>46</v>
      </c>
      <c r="N73" s="265" t="s">
        <v>209</v>
      </c>
      <c r="O73" s="266"/>
      <c r="P73" s="266"/>
      <c r="Q73" s="267"/>
      <c r="R73" s="271" t="s">
        <v>46</v>
      </c>
      <c r="S73" s="272"/>
      <c r="T73" s="271">
        <f>T71/T72</f>
        <v>0.85004632028514449</v>
      </c>
      <c r="U73" s="272"/>
      <c r="V73" s="461" t="s">
        <v>46</v>
      </c>
    </row>
    <row r="74" spans="1:22" ht="21.75" customHeight="1" x14ac:dyDescent="0.25">
      <c r="A74" s="455" t="s">
        <v>210</v>
      </c>
      <c r="B74" s="455"/>
      <c r="C74" s="455"/>
      <c r="D74" s="455"/>
      <c r="E74" s="455"/>
      <c r="F74" s="455"/>
      <c r="G74" s="111">
        <v>0</v>
      </c>
      <c r="H74" s="111">
        <v>0</v>
      </c>
      <c r="I74" s="111">
        <v>0</v>
      </c>
      <c r="J74" s="111">
        <v>0</v>
      </c>
      <c r="K74" s="111">
        <v>0</v>
      </c>
      <c r="L74" s="111">
        <v>0</v>
      </c>
      <c r="M74" s="108" t="s">
        <v>46</v>
      </c>
      <c r="N74" s="456"/>
      <c r="O74" s="457"/>
      <c r="P74" s="457"/>
      <c r="Q74" s="458"/>
      <c r="R74" s="459"/>
      <c r="S74" s="460"/>
      <c r="T74" s="459"/>
      <c r="U74" s="460"/>
      <c r="V74" s="461"/>
    </row>
    <row r="75" spans="1:22" ht="32.25" customHeight="1" x14ac:dyDescent="0.25">
      <c r="A75" s="442"/>
      <c r="B75" s="442"/>
      <c r="C75" s="442"/>
      <c r="D75" s="442"/>
      <c r="E75" s="442"/>
      <c r="F75" s="442"/>
      <c r="G75" s="112"/>
      <c r="H75" s="112"/>
      <c r="I75" s="112"/>
      <c r="J75" s="112"/>
      <c r="K75" s="101"/>
      <c r="L75" s="101"/>
      <c r="M75" s="103"/>
      <c r="N75" s="462" t="s">
        <v>211</v>
      </c>
      <c r="O75" s="463"/>
      <c r="P75" s="463"/>
      <c r="Q75" s="464"/>
      <c r="R75" s="247">
        <f>0.5*R68+0.3*T73+0.2*M66</f>
        <v>0.90212598647675279</v>
      </c>
      <c r="S75" s="248"/>
      <c r="T75" s="248"/>
      <c r="U75" s="249"/>
      <c r="V75" s="113" t="s">
        <v>46</v>
      </c>
    </row>
    <row r="76" spans="1:22" ht="22.5" customHeight="1" x14ac:dyDescent="0.25">
      <c r="A76" s="442"/>
      <c r="B76" s="442"/>
      <c r="C76" s="442"/>
      <c r="D76" s="442"/>
      <c r="E76" s="442"/>
      <c r="F76" s="442"/>
      <c r="G76" s="114"/>
      <c r="H76" s="114"/>
      <c r="I76" s="114"/>
      <c r="J76" s="114"/>
      <c r="K76" s="114"/>
      <c r="L76" s="114"/>
      <c r="M76" s="114"/>
      <c r="N76" s="250" t="s">
        <v>212</v>
      </c>
      <c r="O76" s="251"/>
      <c r="P76" s="251"/>
      <c r="Q76" s="252"/>
      <c r="R76" s="253" t="str">
        <f>IF(R75&gt;=0.95,"Высокая эффективность",IF(AND(R75&lt;0.95,R75&gt;=0.8),"Средняя эффективность",IF(AND(R75&lt;0.8,R75&gt;=0.7),"Эффективность удовлетворительная",IF(R75&lt;0.7,"Эффективность неудовлетворительная",""))))</f>
        <v>Средняя эффективность</v>
      </c>
      <c r="S76" s="253"/>
      <c r="T76" s="253"/>
      <c r="U76" s="253"/>
      <c r="V76" s="113" t="s">
        <v>46</v>
      </c>
    </row>
    <row r="77" spans="1:22" ht="15" customHeight="1" x14ac:dyDescent="0.25">
      <c r="A77" s="112"/>
      <c r="B77" s="112"/>
      <c r="C77" s="112"/>
      <c r="D77" s="112"/>
      <c r="E77" s="112"/>
      <c r="F77" s="112"/>
      <c r="G77" s="114"/>
      <c r="H77" s="114"/>
      <c r="I77" s="114"/>
      <c r="J77" s="114"/>
      <c r="K77" s="114"/>
      <c r="L77" s="114"/>
      <c r="M77" s="114"/>
      <c r="N77" s="115"/>
      <c r="O77" s="116"/>
      <c r="P77" s="116"/>
      <c r="Q77" s="117"/>
      <c r="R77" s="118"/>
      <c r="S77" s="119"/>
      <c r="T77" s="119"/>
      <c r="U77" s="120"/>
      <c r="V77" s="103"/>
    </row>
    <row r="78" spans="1:22" ht="27" customHeight="1" x14ac:dyDescent="0.25">
      <c r="A78" s="121" t="s">
        <v>39</v>
      </c>
      <c r="B78" s="122" t="s">
        <v>213</v>
      </c>
      <c r="C78" s="121" t="s">
        <v>41</v>
      </c>
      <c r="D78" s="443" t="s">
        <v>214</v>
      </c>
      <c r="E78" s="444"/>
      <c r="F78" s="444"/>
      <c r="G78" s="444"/>
      <c r="H78" s="444"/>
      <c r="I78" s="444"/>
      <c r="J78" s="444"/>
      <c r="K78" s="444"/>
      <c r="L78" s="444"/>
      <c r="M78" s="444"/>
      <c r="N78" s="444"/>
      <c r="O78" s="444"/>
      <c r="P78" s="444"/>
      <c r="Q78" s="444"/>
      <c r="R78" s="444"/>
      <c r="S78" s="444"/>
      <c r="T78" s="444"/>
      <c r="U78" s="444"/>
      <c r="V78" s="445"/>
    </row>
    <row r="79" spans="1:22" ht="144.75" customHeight="1" x14ac:dyDescent="0.25">
      <c r="A79" s="446"/>
      <c r="B79" s="446"/>
      <c r="C79" s="447"/>
      <c r="D79" s="448" t="s">
        <v>215</v>
      </c>
      <c r="E79" s="449"/>
      <c r="F79" s="449"/>
      <c r="G79" s="449"/>
      <c r="H79" s="449"/>
      <c r="I79" s="449"/>
      <c r="J79" s="449"/>
      <c r="K79" s="449"/>
      <c r="L79" s="449"/>
      <c r="M79" s="450"/>
      <c r="N79" s="40" t="s">
        <v>216</v>
      </c>
      <c r="O79" s="22" t="s">
        <v>217</v>
      </c>
      <c r="P79" s="22">
        <v>82000</v>
      </c>
      <c r="Q79" s="38">
        <v>88138</v>
      </c>
      <c r="R79" s="25">
        <f t="shared" ref="R79:R81" si="10">IF((Q79/P79)&lt;1,Q79/P79,1)</f>
        <v>1</v>
      </c>
      <c r="S79" s="26" t="s">
        <v>46</v>
      </c>
      <c r="T79" s="26" t="s">
        <v>46</v>
      </c>
      <c r="U79" s="26" t="s">
        <v>46</v>
      </c>
      <c r="V79" s="123" t="s">
        <v>143</v>
      </c>
    </row>
    <row r="80" spans="1:22" ht="102.75" customHeight="1" x14ac:dyDescent="0.25">
      <c r="A80" s="446"/>
      <c r="B80" s="446"/>
      <c r="C80" s="447"/>
      <c r="D80" s="451"/>
      <c r="E80" s="452"/>
      <c r="F80" s="452"/>
      <c r="G80" s="452"/>
      <c r="H80" s="452"/>
      <c r="I80" s="452"/>
      <c r="J80" s="452"/>
      <c r="K80" s="452"/>
      <c r="L80" s="452"/>
      <c r="M80" s="453"/>
      <c r="N80" s="40" t="s">
        <v>218</v>
      </c>
      <c r="O80" s="124" t="s">
        <v>44</v>
      </c>
      <c r="P80" s="22">
        <v>100</v>
      </c>
      <c r="Q80" s="38">
        <v>100</v>
      </c>
      <c r="R80" s="25">
        <f t="shared" si="10"/>
        <v>1</v>
      </c>
      <c r="S80" s="26" t="s">
        <v>46</v>
      </c>
      <c r="T80" s="26" t="s">
        <v>46</v>
      </c>
      <c r="U80" s="26" t="s">
        <v>46</v>
      </c>
      <c r="V80" s="123" t="s">
        <v>143</v>
      </c>
    </row>
    <row r="81" spans="1:22" ht="165" customHeight="1" x14ac:dyDescent="0.25">
      <c r="A81" s="125" t="s">
        <v>39</v>
      </c>
      <c r="B81" s="23" t="s">
        <v>213</v>
      </c>
      <c r="C81" s="125" t="s">
        <v>41</v>
      </c>
      <c r="D81" s="454" t="s">
        <v>219</v>
      </c>
      <c r="E81" s="454"/>
      <c r="F81" s="454"/>
      <c r="G81" s="454"/>
      <c r="H81" s="454"/>
      <c r="I81" s="454"/>
      <c r="J81" s="454"/>
      <c r="K81" s="454"/>
      <c r="L81" s="454"/>
      <c r="M81" s="454"/>
      <c r="N81" s="40" t="s">
        <v>220</v>
      </c>
      <c r="O81" s="22" t="s">
        <v>69</v>
      </c>
      <c r="P81" s="22">
        <v>78267</v>
      </c>
      <c r="Q81" s="38">
        <v>77840</v>
      </c>
      <c r="R81" s="25">
        <f t="shared" si="10"/>
        <v>0.99454431625078255</v>
      </c>
      <c r="S81" s="26" t="s">
        <v>46</v>
      </c>
      <c r="T81" s="26" t="s">
        <v>46</v>
      </c>
      <c r="U81" s="26" t="s">
        <v>46</v>
      </c>
      <c r="V81" s="126" t="s">
        <v>221</v>
      </c>
    </row>
    <row r="82" spans="1:22" ht="27" customHeight="1" x14ac:dyDescent="0.25">
      <c r="A82" s="76" t="s">
        <v>39</v>
      </c>
      <c r="B82" s="127">
        <v>2</v>
      </c>
      <c r="C82" s="76" t="s">
        <v>73</v>
      </c>
      <c r="D82" s="431" t="s">
        <v>222</v>
      </c>
      <c r="E82" s="432"/>
      <c r="F82" s="432"/>
      <c r="G82" s="432"/>
      <c r="H82" s="432"/>
      <c r="I82" s="432"/>
      <c r="J82" s="432"/>
      <c r="K82" s="432"/>
      <c r="L82" s="432"/>
      <c r="M82" s="432"/>
      <c r="N82" s="432"/>
      <c r="O82" s="432"/>
      <c r="P82" s="432"/>
      <c r="Q82" s="432"/>
      <c r="R82" s="432"/>
      <c r="S82" s="432"/>
      <c r="T82" s="433"/>
      <c r="U82" s="128"/>
      <c r="V82" s="128"/>
    </row>
    <row r="83" spans="1:22" ht="99" customHeight="1" x14ac:dyDescent="0.25">
      <c r="A83" s="72" t="s">
        <v>39</v>
      </c>
      <c r="B83" s="45" t="s">
        <v>213</v>
      </c>
      <c r="C83" s="129" t="s">
        <v>223</v>
      </c>
      <c r="D83" s="61" t="s">
        <v>224</v>
      </c>
      <c r="E83" s="61" t="s">
        <v>82</v>
      </c>
      <c r="F83" s="61" t="s">
        <v>125</v>
      </c>
      <c r="G83" s="67">
        <v>5543</v>
      </c>
      <c r="H83" s="67">
        <v>4994.78</v>
      </c>
      <c r="I83" s="67">
        <v>0</v>
      </c>
      <c r="J83" s="67">
        <v>0</v>
      </c>
      <c r="K83" s="49">
        <f t="shared" ref="K83:K86" si="11">H83-I83+J83</f>
        <v>4994.78</v>
      </c>
      <c r="L83" s="130"/>
      <c r="M83" s="51">
        <f t="shared" si="3"/>
        <v>0.90109687894641888</v>
      </c>
      <c r="N83" s="419" t="s">
        <v>225</v>
      </c>
      <c r="O83" s="434" t="s">
        <v>69</v>
      </c>
      <c r="P83" s="434">
        <v>34</v>
      </c>
      <c r="Q83" s="436">
        <v>39</v>
      </c>
      <c r="R83" s="438" t="s">
        <v>46</v>
      </c>
      <c r="S83" s="438" t="s">
        <v>46</v>
      </c>
      <c r="T83" s="440">
        <f t="shared" ref="T83:T87" si="12">IF((Q83/P83)&lt;1,Q83/P83,1)</f>
        <v>1</v>
      </c>
      <c r="U83" s="438" t="s">
        <v>46</v>
      </c>
      <c r="V83" s="413" t="s">
        <v>143</v>
      </c>
    </row>
    <row r="84" spans="1:22" ht="84.75" customHeight="1" x14ac:dyDescent="0.25">
      <c r="A84" s="72" t="s">
        <v>39</v>
      </c>
      <c r="B84" s="45" t="s">
        <v>213</v>
      </c>
      <c r="C84" s="132" t="s">
        <v>226</v>
      </c>
      <c r="D84" s="61" t="s">
        <v>227</v>
      </c>
      <c r="E84" s="61" t="s">
        <v>82</v>
      </c>
      <c r="F84" s="61" t="s">
        <v>125</v>
      </c>
      <c r="G84" s="38"/>
      <c r="H84" s="38"/>
      <c r="I84" s="38"/>
      <c r="J84" s="38"/>
      <c r="K84" s="49">
        <f t="shared" si="11"/>
        <v>0</v>
      </c>
      <c r="L84" s="130"/>
      <c r="M84" s="51" t="e">
        <f t="shared" si="3"/>
        <v>#DIV/0!</v>
      </c>
      <c r="N84" s="420"/>
      <c r="O84" s="435"/>
      <c r="P84" s="435"/>
      <c r="Q84" s="437"/>
      <c r="R84" s="439"/>
      <c r="S84" s="439"/>
      <c r="T84" s="441"/>
      <c r="U84" s="439"/>
      <c r="V84" s="414"/>
    </row>
    <row r="85" spans="1:22" ht="89.25" customHeight="1" x14ac:dyDescent="0.25">
      <c r="A85" s="72">
        <v>3</v>
      </c>
      <c r="B85" s="72" t="s">
        <v>213</v>
      </c>
      <c r="C85" s="136" t="s">
        <v>228</v>
      </c>
      <c r="D85" s="61" t="s">
        <v>229</v>
      </c>
      <c r="E85" s="61" t="s">
        <v>82</v>
      </c>
      <c r="F85" s="61" t="s">
        <v>125</v>
      </c>
      <c r="G85" s="137">
        <v>18</v>
      </c>
      <c r="H85" s="74">
        <v>0</v>
      </c>
      <c r="I85" s="74">
        <v>0</v>
      </c>
      <c r="J85" s="74">
        <v>0</v>
      </c>
      <c r="K85" s="49">
        <f t="shared" si="11"/>
        <v>0</v>
      </c>
      <c r="L85" s="130"/>
      <c r="M85" s="51">
        <f t="shared" si="3"/>
        <v>0</v>
      </c>
      <c r="N85" s="61" t="s">
        <v>230</v>
      </c>
      <c r="O85" s="131" t="s">
        <v>69</v>
      </c>
      <c r="P85" s="48">
        <v>3</v>
      </c>
      <c r="Q85" s="24">
        <v>0</v>
      </c>
      <c r="R85" s="55" t="s">
        <v>46</v>
      </c>
      <c r="S85" s="60" t="s">
        <v>46</v>
      </c>
      <c r="T85" s="56">
        <f t="shared" si="12"/>
        <v>0</v>
      </c>
      <c r="U85" s="138" t="s">
        <v>46</v>
      </c>
      <c r="V85" s="139" t="s">
        <v>358</v>
      </c>
    </row>
    <row r="86" spans="1:22" ht="152.25" customHeight="1" x14ac:dyDescent="0.25">
      <c r="A86" s="415">
        <v>3</v>
      </c>
      <c r="B86" s="415" t="s">
        <v>213</v>
      </c>
      <c r="C86" s="417" t="s">
        <v>231</v>
      </c>
      <c r="D86" s="419" t="s">
        <v>232</v>
      </c>
      <c r="E86" s="421" t="s">
        <v>233</v>
      </c>
      <c r="F86" s="421" t="s">
        <v>125</v>
      </c>
      <c r="G86" s="423">
        <v>300000</v>
      </c>
      <c r="H86" s="423">
        <v>299999.98</v>
      </c>
      <c r="I86" s="423">
        <v>0</v>
      </c>
      <c r="J86" s="423">
        <v>0</v>
      </c>
      <c r="K86" s="425">
        <f t="shared" si="11"/>
        <v>299999.98</v>
      </c>
      <c r="L86" s="427"/>
      <c r="M86" s="429">
        <f t="shared" si="3"/>
        <v>0.99999993333333326</v>
      </c>
      <c r="N86" s="61" t="s">
        <v>234</v>
      </c>
      <c r="O86" s="131" t="s">
        <v>69</v>
      </c>
      <c r="P86" s="141" t="s">
        <v>45</v>
      </c>
      <c r="Q86" s="142" t="s">
        <v>45</v>
      </c>
      <c r="R86" s="55" t="s">
        <v>46</v>
      </c>
      <c r="S86" s="60" t="s">
        <v>46</v>
      </c>
      <c r="T86" s="56" t="s">
        <v>46</v>
      </c>
      <c r="U86" s="138" t="s">
        <v>46</v>
      </c>
      <c r="V86" s="27" t="s">
        <v>47</v>
      </c>
    </row>
    <row r="87" spans="1:22" ht="242.25" customHeight="1" x14ac:dyDescent="0.25">
      <c r="A87" s="416"/>
      <c r="B87" s="416"/>
      <c r="C87" s="418"/>
      <c r="D87" s="420"/>
      <c r="E87" s="422"/>
      <c r="F87" s="422"/>
      <c r="G87" s="424"/>
      <c r="H87" s="424"/>
      <c r="I87" s="424"/>
      <c r="J87" s="424"/>
      <c r="K87" s="426"/>
      <c r="L87" s="428"/>
      <c r="M87" s="430"/>
      <c r="N87" s="61" t="s">
        <v>235</v>
      </c>
      <c r="O87" s="145" t="s">
        <v>127</v>
      </c>
      <c r="P87" s="48">
        <v>15000000</v>
      </c>
      <c r="Q87" s="24">
        <v>15737920</v>
      </c>
      <c r="R87" s="55" t="s">
        <v>46</v>
      </c>
      <c r="S87" s="60" t="s">
        <v>46</v>
      </c>
      <c r="T87" s="56">
        <f t="shared" si="12"/>
        <v>1</v>
      </c>
      <c r="U87" s="138" t="s">
        <v>46</v>
      </c>
      <c r="V87" s="126" t="s">
        <v>143</v>
      </c>
    </row>
    <row r="88" spans="1:22" ht="24.75" customHeight="1" x14ac:dyDescent="0.25">
      <c r="A88" s="407" t="s">
        <v>236</v>
      </c>
      <c r="B88" s="408"/>
      <c r="C88" s="408"/>
      <c r="D88" s="408"/>
      <c r="E88" s="408"/>
      <c r="F88" s="408"/>
      <c r="G88" s="146"/>
      <c r="H88" s="146"/>
      <c r="I88" s="146"/>
      <c r="J88" s="146"/>
      <c r="K88" s="146"/>
      <c r="L88" s="146"/>
      <c r="M88" s="146"/>
      <c r="N88" s="146"/>
      <c r="O88" s="147"/>
      <c r="P88" s="112"/>
      <c r="Q88" s="112"/>
      <c r="R88" s="101"/>
      <c r="S88" s="148"/>
      <c r="T88" s="128"/>
      <c r="U88" s="128"/>
      <c r="V88" s="128"/>
    </row>
    <row r="89" spans="1:22" ht="20.25" customHeight="1" x14ac:dyDescent="0.25">
      <c r="A89" s="241" t="s">
        <v>195</v>
      </c>
      <c r="B89" s="242"/>
      <c r="C89" s="242"/>
      <c r="D89" s="242"/>
      <c r="E89" s="242"/>
      <c r="F89" s="242"/>
      <c r="G89" s="149">
        <f>G90+G97</f>
        <v>305561</v>
      </c>
      <c r="H89" s="149">
        <f t="shared" ref="H89:L89" si="13">H90+H97</f>
        <v>304994.76</v>
      </c>
      <c r="I89" s="149">
        <f t="shared" si="13"/>
        <v>0</v>
      </c>
      <c r="J89" s="149">
        <f t="shared" si="13"/>
        <v>0</v>
      </c>
      <c r="K89" s="149">
        <f t="shared" si="13"/>
        <v>304994.76</v>
      </c>
      <c r="L89" s="149">
        <f t="shared" si="13"/>
        <v>0</v>
      </c>
      <c r="M89" s="105">
        <f t="shared" si="3"/>
        <v>0.99814688392825002</v>
      </c>
      <c r="N89" s="279" t="s">
        <v>237</v>
      </c>
      <c r="O89" s="280"/>
      <c r="P89" s="280"/>
      <c r="Q89" s="281"/>
      <c r="R89" s="409">
        <f>SUM(R79:R81)</f>
        <v>2.9945443162507823</v>
      </c>
      <c r="S89" s="410"/>
      <c r="T89" s="284" t="s">
        <v>46</v>
      </c>
      <c r="U89" s="285"/>
      <c r="V89" s="151" t="s">
        <v>46</v>
      </c>
    </row>
    <row r="90" spans="1:22" ht="30.75" customHeight="1" x14ac:dyDescent="0.25">
      <c r="A90" s="316" t="s">
        <v>197</v>
      </c>
      <c r="B90" s="317"/>
      <c r="C90" s="317"/>
      <c r="D90" s="317"/>
      <c r="E90" s="317"/>
      <c r="F90" s="318"/>
      <c r="G90" s="152">
        <f>SUM(G92:G96)</f>
        <v>305561</v>
      </c>
      <c r="H90" s="152">
        <f t="shared" ref="H90:L90" si="14">SUM(H92:H96)</f>
        <v>304994.76</v>
      </c>
      <c r="I90" s="152">
        <f t="shared" si="14"/>
        <v>0</v>
      </c>
      <c r="J90" s="152">
        <f t="shared" si="14"/>
        <v>0</v>
      </c>
      <c r="K90" s="152">
        <f t="shared" si="14"/>
        <v>304994.76</v>
      </c>
      <c r="L90" s="152">
        <f t="shared" si="14"/>
        <v>0</v>
      </c>
      <c r="M90" s="153" t="s">
        <v>46</v>
      </c>
      <c r="N90" s="279" t="s">
        <v>238</v>
      </c>
      <c r="O90" s="280"/>
      <c r="P90" s="280"/>
      <c r="Q90" s="281"/>
      <c r="R90" s="411">
        <v>3</v>
      </c>
      <c r="S90" s="412"/>
      <c r="T90" s="284" t="s">
        <v>46</v>
      </c>
      <c r="U90" s="285"/>
      <c r="V90" s="151" t="s">
        <v>46</v>
      </c>
    </row>
    <row r="91" spans="1:22" ht="15" customHeight="1" x14ac:dyDescent="0.25">
      <c r="A91" s="241" t="s">
        <v>199</v>
      </c>
      <c r="B91" s="242"/>
      <c r="C91" s="242"/>
      <c r="D91" s="242"/>
      <c r="E91" s="154"/>
      <c r="F91" s="154"/>
      <c r="G91" s="155"/>
      <c r="H91" s="155"/>
      <c r="I91" s="155"/>
      <c r="J91" s="155"/>
      <c r="K91" s="155"/>
      <c r="L91" s="155"/>
      <c r="M91" s="153"/>
      <c r="N91" s="286" t="s">
        <v>239</v>
      </c>
      <c r="O91" s="287"/>
      <c r="P91" s="287"/>
      <c r="Q91" s="288"/>
      <c r="R91" s="396">
        <f>R89/R90</f>
        <v>0.99818143875026077</v>
      </c>
      <c r="S91" s="397"/>
      <c r="T91" s="301" t="s">
        <v>46</v>
      </c>
      <c r="U91" s="302"/>
      <c r="V91" s="402" t="s">
        <v>46</v>
      </c>
    </row>
    <row r="92" spans="1:22" ht="21.75" customHeight="1" x14ac:dyDescent="0.25">
      <c r="A92" s="241" t="s">
        <v>201</v>
      </c>
      <c r="B92" s="242"/>
      <c r="C92" s="242"/>
      <c r="D92" s="242"/>
      <c r="E92" s="242"/>
      <c r="F92" s="242"/>
      <c r="G92" s="152">
        <f>SUM(G83:G86)</f>
        <v>305561</v>
      </c>
      <c r="H92" s="152">
        <f t="shared" ref="H92:L92" si="15">SUM(H83:H86)</f>
        <v>304994.76</v>
      </c>
      <c r="I92" s="152">
        <f t="shared" si="15"/>
        <v>0</v>
      </c>
      <c r="J92" s="152">
        <f t="shared" si="15"/>
        <v>0</v>
      </c>
      <c r="K92" s="152">
        <f t="shared" si="15"/>
        <v>304994.76</v>
      </c>
      <c r="L92" s="152">
        <f t="shared" si="15"/>
        <v>0</v>
      </c>
      <c r="M92" s="153" t="s">
        <v>46</v>
      </c>
      <c r="N92" s="289"/>
      <c r="O92" s="290"/>
      <c r="P92" s="290"/>
      <c r="Q92" s="291"/>
      <c r="R92" s="398"/>
      <c r="S92" s="399"/>
      <c r="T92" s="303"/>
      <c r="U92" s="304"/>
      <c r="V92" s="403"/>
    </row>
    <row r="93" spans="1:22" ht="32.25" customHeight="1" x14ac:dyDescent="0.25">
      <c r="A93" s="241" t="s">
        <v>202</v>
      </c>
      <c r="B93" s="242"/>
      <c r="C93" s="242"/>
      <c r="D93" s="242"/>
      <c r="E93" s="242"/>
      <c r="F93" s="242"/>
      <c r="G93" s="152">
        <v>0</v>
      </c>
      <c r="H93" s="152">
        <v>0</v>
      </c>
      <c r="I93" s="152">
        <v>0</v>
      </c>
      <c r="J93" s="152">
        <v>0</v>
      </c>
      <c r="K93" s="152">
        <v>0</v>
      </c>
      <c r="L93" s="152">
        <v>0</v>
      </c>
      <c r="M93" s="153" t="s">
        <v>46</v>
      </c>
      <c r="N93" s="292"/>
      <c r="O93" s="293"/>
      <c r="P93" s="293"/>
      <c r="Q93" s="294"/>
      <c r="R93" s="400"/>
      <c r="S93" s="401"/>
      <c r="T93" s="305"/>
      <c r="U93" s="306"/>
      <c r="V93" s="404"/>
    </row>
    <row r="94" spans="1:22" ht="24" customHeight="1" x14ac:dyDescent="0.25">
      <c r="A94" s="405" t="s">
        <v>204</v>
      </c>
      <c r="B94" s="406"/>
      <c r="C94" s="406"/>
      <c r="D94" s="406"/>
      <c r="E94" s="406"/>
      <c r="F94" s="406"/>
      <c r="G94" s="152">
        <v>0</v>
      </c>
      <c r="H94" s="152">
        <v>0</v>
      </c>
      <c r="I94" s="152">
        <v>0</v>
      </c>
      <c r="J94" s="152">
        <v>0</v>
      </c>
      <c r="K94" s="152">
        <v>0</v>
      </c>
      <c r="L94" s="152">
        <v>0</v>
      </c>
      <c r="M94" s="153" t="s">
        <v>46</v>
      </c>
      <c r="N94" s="255" t="s">
        <v>240</v>
      </c>
      <c r="O94" s="256"/>
      <c r="P94" s="256"/>
      <c r="Q94" s="257"/>
      <c r="R94" s="369" t="s">
        <v>46</v>
      </c>
      <c r="S94" s="370"/>
      <c r="T94" s="258">
        <f>SUM(T83:T85,T87)</f>
        <v>2</v>
      </c>
      <c r="U94" s="259"/>
      <c r="V94" s="156" t="s">
        <v>46</v>
      </c>
    </row>
    <row r="95" spans="1:22" ht="36" customHeight="1" x14ac:dyDescent="0.25">
      <c r="A95" s="241" t="s">
        <v>206</v>
      </c>
      <c r="B95" s="242"/>
      <c r="C95" s="242"/>
      <c r="D95" s="242"/>
      <c r="E95" s="242"/>
      <c r="F95" s="242"/>
      <c r="G95" s="152">
        <v>0</v>
      </c>
      <c r="H95" s="152">
        <v>0</v>
      </c>
      <c r="I95" s="152">
        <v>0</v>
      </c>
      <c r="J95" s="152">
        <v>0</v>
      </c>
      <c r="K95" s="152">
        <v>0</v>
      </c>
      <c r="L95" s="152">
        <v>0</v>
      </c>
      <c r="M95" s="153" t="s">
        <v>46</v>
      </c>
      <c r="N95" s="255" t="s">
        <v>241</v>
      </c>
      <c r="O95" s="256"/>
      <c r="P95" s="256"/>
      <c r="Q95" s="257"/>
      <c r="R95" s="369" t="s">
        <v>46</v>
      </c>
      <c r="S95" s="370"/>
      <c r="T95" s="263">
        <v>3</v>
      </c>
      <c r="U95" s="264"/>
      <c r="V95" s="156" t="s">
        <v>46</v>
      </c>
    </row>
    <row r="96" spans="1:22" ht="20.25" customHeight="1" x14ac:dyDescent="0.25">
      <c r="A96" s="241" t="s">
        <v>208</v>
      </c>
      <c r="B96" s="242"/>
      <c r="C96" s="242"/>
      <c r="D96" s="242"/>
      <c r="E96" s="242"/>
      <c r="F96" s="242"/>
      <c r="G96" s="152">
        <v>0</v>
      </c>
      <c r="H96" s="152">
        <v>0</v>
      </c>
      <c r="I96" s="152">
        <v>0</v>
      </c>
      <c r="J96" s="152">
        <v>0</v>
      </c>
      <c r="K96" s="152">
        <v>0</v>
      </c>
      <c r="L96" s="152">
        <v>0</v>
      </c>
      <c r="M96" s="153" t="s">
        <v>46</v>
      </c>
      <c r="N96" s="386" t="s">
        <v>242</v>
      </c>
      <c r="O96" s="387"/>
      <c r="P96" s="387"/>
      <c r="Q96" s="388"/>
      <c r="R96" s="392" t="s">
        <v>46</v>
      </c>
      <c r="S96" s="393"/>
      <c r="T96" s="275">
        <f>T94/T95</f>
        <v>0.66666666666666663</v>
      </c>
      <c r="U96" s="276"/>
      <c r="V96" s="338" t="s">
        <v>46</v>
      </c>
    </row>
    <row r="97" spans="1:22" ht="21" customHeight="1" x14ac:dyDescent="0.25">
      <c r="A97" s="241" t="s">
        <v>210</v>
      </c>
      <c r="B97" s="242"/>
      <c r="C97" s="242"/>
      <c r="D97" s="242"/>
      <c r="E97" s="242"/>
      <c r="F97" s="242"/>
      <c r="G97" s="152">
        <v>0</v>
      </c>
      <c r="H97" s="152">
        <v>0</v>
      </c>
      <c r="I97" s="152">
        <v>0</v>
      </c>
      <c r="J97" s="152">
        <v>0</v>
      </c>
      <c r="K97" s="152">
        <v>0</v>
      </c>
      <c r="L97" s="152">
        <v>0</v>
      </c>
      <c r="M97" s="153" t="s">
        <v>46</v>
      </c>
      <c r="N97" s="389"/>
      <c r="O97" s="390"/>
      <c r="P97" s="390"/>
      <c r="Q97" s="391"/>
      <c r="R97" s="394"/>
      <c r="S97" s="395"/>
      <c r="T97" s="277"/>
      <c r="U97" s="278"/>
      <c r="V97" s="339"/>
    </row>
    <row r="98" spans="1:22" ht="33" customHeight="1" x14ac:dyDescent="0.25">
      <c r="A98" s="157"/>
      <c r="B98" s="158"/>
      <c r="C98" s="158"/>
      <c r="D98" s="158"/>
      <c r="E98" s="158"/>
      <c r="F98" s="158"/>
      <c r="G98" s="159"/>
      <c r="H98" s="159"/>
      <c r="I98" s="159"/>
      <c r="J98" s="159"/>
      <c r="K98" s="159"/>
      <c r="L98" s="146"/>
      <c r="M98" s="146"/>
      <c r="N98" s="250" t="s">
        <v>243</v>
      </c>
      <c r="O98" s="251"/>
      <c r="P98" s="251"/>
      <c r="Q98" s="252"/>
      <c r="R98" s="378">
        <f>0.5*R91+0.3*T96+0.2*M89</f>
        <v>0.89872009616078041</v>
      </c>
      <c r="S98" s="379"/>
      <c r="T98" s="379"/>
      <c r="U98" s="380"/>
      <c r="V98" s="160" t="s">
        <v>46</v>
      </c>
    </row>
    <row r="99" spans="1:22" ht="24.75" customHeight="1" x14ac:dyDescent="0.25">
      <c r="A99" s="157"/>
      <c r="B99" s="158"/>
      <c r="C99" s="158"/>
      <c r="D99" s="158"/>
      <c r="E99" s="158"/>
      <c r="F99" s="158"/>
      <c r="G99" s="146"/>
      <c r="H99" s="146"/>
      <c r="I99" s="146"/>
      <c r="J99" s="146"/>
      <c r="K99" s="146"/>
      <c r="L99" s="146"/>
      <c r="M99" s="146"/>
      <c r="N99" s="250" t="s">
        <v>244</v>
      </c>
      <c r="O99" s="251"/>
      <c r="P99" s="251"/>
      <c r="Q99" s="252"/>
      <c r="R99" s="253" t="str">
        <f>IF(R98&gt;=0.95,"Высокая эффективность",IF(AND(R98&lt;0.95,R98&gt;=0.8),"Средняя эффективность",IF(AND(R98&lt;0.8,R98&gt;=0.7),"Эффективность удовлетворительная",IF(R98&lt;0.7,"Эффективность неудовлетворительная",""))))</f>
        <v>Средняя эффективность</v>
      </c>
      <c r="S99" s="253"/>
      <c r="T99" s="253"/>
      <c r="U99" s="253"/>
      <c r="V99" s="160" t="s">
        <v>46</v>
      </c>
    </row>
    <row r="100" spans="1:22" ht="15.75" x14ac:dyDescent="0.25">
      <c r="A100" s="381"/>
      <c r="B100" s="381"/>
      <c r="C100" s="381"/>
      <c r="D100" s="381"/>
      <c r="E100" s="381"/>
      <c r="F100" s="381"/>
      <c r="G100" s="381"/>
      <c r="H100" s="381"/>
      <c r="I100" s="381"/>
      <c r="J100" s="381"/>
      <c r="K100" s="381"/>
      <c r="L100" s="381"/>
      <c r="M100" s="381"/>
      <c r="N100" s="381"/>
      <c r="O100" s="101"/>
      <c r="P100" s="148"/>
      <c r="Q100" s="148"/>
      <c r="R100" s="148"/>
      <c r="S100" s="148"/>
      <c r="T100" s="128"/>
      <c r="U100" s="128"/>
      <c r="V100" s="128"/>
    </row>
    <row r="101" spans="1:22" ht="21" customHeight="1" x14ac:dyDescent="0.25">
      <c r="A101" s="382" t="s">
        <v>245</v>
      </c>
      <c r="B101" s="383"/>
      <c r="C101" s="383"/>
      <c r="D101" s="383"/>
      <c r="E101" s="383"/>
      <c r="F101" s="383"/>
      <c r="G101" s="383"/>
      <c r="H101" s="383"/>
      <c r="I101" s="383"/>
      <c r="J101" s="383"/>
      <c r="K101" s="383"/>
      <c r="L101" s="383"/>
      <c r="M101" s="383"/>
      <c r="N101" s="383"/>
      <c r="O101" s="383"/>
      <c r="P101" s="383"/>
      <c r="Q101" s="383"/>
      <c r="R101" s="383"/>
      <c r="S101" s="383"/>
      <c r="T101" s="383"/>
      <c r="U101" s="383"/>
      <c r="V101" s="384"/>
    </row>
    <row r="102" spans="1:22" ht="152.25" customHeight="1" x14ac:dyDescent="0.25">
      <c r="A102" s="23" t="s">
        <v>39</v>
      </c>
      <c r="B102" s="125" t="s">
        <v>246</v>
      </c>
      <c r="C102" s="40" t="s">
        <v>41</v>
      </c>
      <c r="D102" s="326" t="s">
        <v>247</v>
      </c>
      <c r="E102" s="327"/>
      <c r="F102" s="327"/>
      <c r="G102" s="327"/>
      <c r="H102" s="327"/>
      <c r="I102" s="327"/>
      <c r="J102" s="327"/>
      <c r="K102" s="327"/>
      <c r="L102" s="327"/>
      <c r="M102" s="327"/>
      <c r="N102" s="40" t="s">
        <v>248</v>
      </c>
      <c r="O102" s="161" t="s">
        <v>44</v>
      </c>
      <c r="P102" s="162">
        <v>29</v>
      </c>
      <c r="Q102" s="24">
        <v>29.1</v>
      </c>
      <c r="R102" s="25">
        <f t="shared" ref="R102:R103" si="16">IF((Q102/P102)&lt;1,Q102/P102,1)</f>
        <v>1</v>
      </c>
      <c r="S102" s="26" t="s">
        <v>46</v>
      </c>
      <c r="T102" s="26" t="s">
        <v>46</v>
      </c>
      <c r="U102" s="26" t="s">
        <v>46</v>
      </c>
      <c r="V102" s="163" t="s">
        <v>57</v>
      </c>
    </row>
    <row r="103" spans="1:22" ht="105.75" customHeight="1" x14ac:dyDescent="0.25">
      <c r="A103" s="125" t="s">
        <v>39</v>
      </c>
      <c r="B103" s="125" t="s">
        <v>246</v>
      </c>
      <c r="C103" s="40" t="s">
        <v>41</v>
      </c>
      <c r="D103" s="326" t="s">
        <v>249</v>
      </c>
      <c r="E103" s="327"/>
      <c r="F103" s="327"/>
      <c r="G103" s="327"/>
      <c r="H103" s="327"/>
      <c r="I103" s="327"/>
      <c r="J103" s="327"/>
      <c r="K103" s="327"/>
      <c r="L103" s="327"/>
      <c r="M103" s="327"/>
      <c r="N103" s="40" t="s">
        <v>250</v>
      </c>
      <c r="O103" s="161" t="s">
        <v>112</v>
      </c>
      <c r="P103" s="22">
        <v>9</v>
      </c>
      <c r="Q103" s="24">
        <v>7</v>
      </c>
      <c r="R103" s="25">
        <f t="shared" si="16"/>
        <v>0.77777777777777779</v>
      </c>
      <c r="S103" s="26" t="s">
        <v>46</v>
      </c>
      <c r="T103" s="26" t="s">
        <v>46</v>
      </c>
      <c r="U103" s="150" t="s">
        <v>46</v>
      </c>
      <c r="V103" s="164" t="s">
        <v>359</v>
      </c>
    </row>
    <row r="104" spans="1:22" ht="24" customHeight="1" x14ac:dyDescent="0.25">
      <c r="A104" s="165" t="s">
        <v>39</v>
      </c>
      <c r="B104" s="165" t="s">
        <v>246</v>
      </c>
      <c r="C104" s="165" t="s">
        <v>73</v>
      </c>
      <c r="D104" s="328" t="s">
        <v>251</v>
      </c>
      <c r="E104" s="328"/>
      <c r="F104" s="328"/>
      <c r="G104" s="328"/>
      <c r="H104" s="328"/>
      <c r="I104" s="328"/>
      <c r="J104" s="328"/>
      <c r="K104" s="328"/>
      <c r="L104" s="328"/>
      <c r="M104" s="328"/>
      <c r="N104" s="328"/>
      <c r="O104" s="328"/>
      <c r="P104" s="328"/>
      <c r="Q104" s="328"/>
      <c r="R104" s="328"/>
      <c r="S104" s="328"/>
      <c r="T104" s="328"/>
      <c r="U104" s="328"/>
      <c r="V104" s="385"/>
    </row>
    <row r="105" spans="1:22" ht="142.5" customHeight="1" x14ac:dyDescent="0.25">
      <c r="A105" s="166" t="s">
        <v>39</v>
      </c>
      <c r="B105" s="166" t="s">
        <v>246</v>
      </c>
      <c r="C105" s="167" t="s">
        <v>252</v>
      </c>
      <c r="D105" s="168" t="s">
        <v>253</v>
      </c>
      <c r="E105" s="168" t="s">
        <v>254</v>
      </c>
      <c r="F105" s="169" t="s">
        <v>255</v>
      </c>
      <c r="G105" s="170"/>
      <c r="H105" s="170"/>
      <c r="I105" s="170"/>
      <c r="J105" s="170"/>
      <c r="K105" s="143">
        <f t="shared" ref="K105:K107" si="17">H105-I105+J105</f>
        <v>0</v>
      </c>
      <c r="L105" s="170"/>
      <c r="M105" s="144" t="e">
        <f t="shared" ref="M105:M155" si="18">IF((K105/(G105-L105))&lt;1,(K105/(G105-L105)),1)</f>
        <v>#DIV/0!</v>
      </c>
      <c r="N105" s="169" t="s">
        <v>256</v>
      </c>
      <c r="O105" s="171" t="s">
        <v>112</v>
      </c>
      <c r="P105" s="133">
        <v>2</v>
      </c>
      <c r="Q105" s="172">
        <v>0</v>
      </c>
      <c r="R105" s="134" t="s">
        <v>46</v>
      </c>
      <c r="S105" s="134" t="s">
        <v>46</v>
      </c>
      <c r="T105" s="135">
        <f t="shared" ref="T105:T107" si="19">IF((Q105/P105)&lt;1,Q105/P105,1)</f>
        <v>0</v>
      </c>
      <c r="U105" s="134" t="s">
        <v>46</v>
      </c>
      <c r="V105" s="173" t="s">
        <v>361</v>
      </c>
    </row>
    <row r="106" spans="1:22" ht="103.5" customHeight="1" x14ac:dyDescent="0.25">
      <c r="A106" s="72" t="s">
        <v>39</v>
      </c>
      <c r="B106" s="72" t="s">
        <v>246</v>
      </c>
      <c r="C106" s="73" t="s">
        <v>257</v>
      </c>
      <c r="D106" s="72" t="s">
        <v>258</v>
      </c>
      <c r="E106" s="61" t="s">
        <v>259</v>
      </c>
      <c r="F106" s="61" t="s">
        <v>120</v>
      </c>
      <c r="G106" s="174">
        <v>0</v>
      </c>
      <c r="H106" s="174">
        <v>0</v>
      </c>
      <c r="I106" s="174">
        <v>0</v>
      </c>
      <c r="J106" s="174">
        <v>0</v>
      </c>
      <c r="K106" s="175">
        <f t="shared" si="17"/>
        <v>0</v>
      </c>
      <c r="L106" s="174">
        <v>0</v>
      </c>
      <c r="M106" s="51" t="e">
        <f t="shared" si="18"/>
        <v>#DIV/0!</v>
      </c>
      <c r="N106" s="61" t="s">
        <v>260</v>
      </c>
      <c r="O106" s="86" t="s">
        <v>112</v>
      </c>
      <c r="P106" s="145">
        <v>25</v>
      </c>
      <c r="Q106" s="142">
        <v>80</v>
      </c>
      <c r="R106" s="55" t="s">
        <v>46</v>
      </c>
      <c r="S106" s="55" t="s">
        <v>46</v>
      </c>
      <c r="T106" s="56">
        <f t="shared" si="19"/>
        <v>1</v>
      </c>
      <c r="U106" s="60" t="s">
        <v>46</v>
      </c>
      <c r="V106" s="70" t="s">
        <v>143</v>
      </c>
    </row>
    <row r="107" spans="1:22" ht="216.75" customHeight="1" x14ac:dyDescent="0.25">
      <c r="A107" s="72" t="s">
        <v>39</v>
      </c>
      <c r="B107" s="72" t="s">
        <v>246</v>
      </c>
      <c r="C107" s="73" t="s">
        <v>261</v>
      </c>
      <c r="D107" s="61" t="s">
        <v>262</v>
      </c>
      <c r="E107" s="61" t="s">
        <v>186</v>
      </c>
      <c r="F107" s="61" t="s">
        <v>120</v>
      </c>
      <c r="G107" s="174">
        <v>0</v>
      </c>
      <c r="H107" s="174">
        <v>0</v>
      </c>
      <c r="I107" s="174">
        <v>0</v>
      </c>
      <c r="J107" s="174">
        <v>0</v>
      </c>
      <c r="K107" s="175">
        <f t="shared" si="17"/>
        <v>0</v>
      </c>
      <c r="L107" s="174">
        <v>0</v>
      </c>
      <c r="M107" s="51" t="e">
        <f t="shared" si="18"/>
        <v>#DIV/0!</v>
      </c>
      <c r="N107" s="61" t="s">
        <v>263</v>
      </c>
      <c r="O107" s="86" t="s">
        <v>112</v>
      </c>
      <c r="P107" s="145">
        <v>38</v>
      </c>
      <c r="Q107" s="142">
        <v>68</v>
      </c>
      <c r="R107" s="55" t="s">
        <v>46</v>
      </c>
      <c r="S107" s="55" t="s">
        <v>46</v>
      </c>
      <c r="T107" s="56">
        <f t="shared" si="19"/>
        <v>1</v>
      </c>
      <c r="U107" s="60" t="s">
        <v>46</v>
      </c>
      <c r="V107" s="70" t="s">
        <v>57</v>
      </c>
    </row>
    <row r="108" spans="1:22" ht="18.75" customHeight="1" x14ac:dyDescent="0.25">
      <c r="A108" s="371" t="s">
        <v>264</v>
      </c>
      <c r="B108" s="371"/>
      <c r="C108" s="371"/>
      <c r="D108" s="371"/>
      <c r="E108" s="371"/>
      <c r="F108" s="371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14"/>
      <c r="R108" s="114"/>
      <c r="S108" s="114"/>
      <c r="T108" s="177"/>
      <c r="U108" s="112"/>
      <c r="V108" s="178"/>
    </row>
    <row r="109" spans="1:22" ht="21.75" customHeight="1" x14ac:dyDescent="0.25">
      <c r="A109" s="316" t="s">
        <v>195</v>
      </c>
      <c r="B109" s="317"/>
      <c r="C109" s="317"/>
      <c r="D109" s="317"/>
      <c r="E109" s="317"/>
      <c r="F109" s="318"/>
      <c r="G109" s="149">
        <f>G110+G115</f>
        <v>0</v>
      </c>
      <c r="H109" s="149">
        <f t="shared" ref="H109:L109" si="20">H110+H115</f>
        <v>0</v>
      </c>
      <c r="I109" s="149">
        <f t="shared" si="20"/>
        <v>0</v>
      </c>
      <c r="J109" s="149">
        <f t="shared" si="20"/>
        <v>0</v>
      </c>
      <c r="K109" s="149">
        <f t="shared" si="20"/>
        <v>0</v>
      </c>
      <c r="L109" s="149">
        <f t="shared" si="20"/>
        <v>0</v>
      </c>
      <c r="M109" s="179"/>
      <c r="N109" s="279" t="s">
        <v>265</v>
      </c>
      <c r="O109" s="280"/>
      <c r="P109" s="280"/>
      <c r="Q109" s="281"/>
      <c r="R109" s="372">
        <f>SUM(R102:R103)</f>
        <v>1.7777777777777777</v>
      </c>
      <c r="S109" s="373"/>
      <c r="T109" s="374" t="s">
        <v>46</v>
      </c>
      <c r="U109" s="375"/>
      <c r="V109" s="180" t="s">
        <v>46</v>
      </c>
    </row>
    <row r="110" spans="1:22" ht="37.5" customHeight="1" x14ac:dyDescent="0.25">
      <c r="A110" s="368" t="s">
        <v>197</v>
      </c>
      <c r="B110" s="368"/>
      <c r="C110" s="368"/>
      <c r="D110" s="368"/>
      <c r="E110" s="368"/>
      <c r="F110" s="368"/>
      <c r="G110" s="152">
        <f>SUM(G112:G114)</f>
        <v>0</v>
      </c>
      <c r="H110" s="152">
        <f t="shared" ref="H110:L110" si="21">SUM(H112:H114)</f>
        <v>0</v>
      </c>
      <c r="I110" s="152">
        <f t="shared" si="21"/>
        <v>0</v>
      </c>
      <c r="J110" s="152">
        <f t="shared" si="21"/>
        <v>0</v>
      </c>
      <c r="K110" s="152">
        <f t="shared" si="21"/>
        <v>0</v>
      </c>
      <c r="L110" s="152">
        <f t="shared" si="21"/>
        <v>0</v>
      </c>
      <c r="M110" s="153" t="s">
        <v>46</v>
      </c>
      <c r="N110" s="279" t="s">
        <v>266</v>
      </c>
      <c r="O110" s="280"/>
      <c r="P110" s="280"/>
      <c r="Q110" s="281"/>
      <c r="R110" s="376">
        <v>2</v>
      </c>
      <c r="S110" s="377"/>
      <c r="T110" s="374" t="s">
        <v>46</v>
      </c>
      <c r="U110" s="375"/>
      <c r="V110" s="180" t="s">
        <v>46</v>
      </c>
    </row>
    <row r="111" spans="1:22" ht="15" customHeight="1" x14ac:dyDescent="0.25">
      <c r="A111" s="343" t="s">
        <v>199</v>
      </c>
      <c r="B111" s="343"/>
      <c r="C111" s="343"/>
      <c r="D111" s="343"/>
      <c r="E111" s="343"/>
      <c r="F111" s="343"/>
      <c r="G111" s="152"/>
      <c r="H111" s="152"/>
      <c r="I111" s="152"/>
      <c r="J111" s="152"/>
      <c r="K111" s="152"/>
      <c r="L111" s="152"/>
      <c r="M111" s="181"/>
      <c r="N111" s="344" t="s">
        <v>267</v>
      </c>
      <c r="O111" s="345"/>
      <c r="P111" s="345"/>
      <c r="Q111" s="346"/>
      <c r="R111" s="353">
        <f>R109/R110</f>
        <v>0.88888888888888884</v>
      </c>
      <c r="S111" s="354"/>
      <c r="T111" s="359" t="s">
        <v>46</v>
      </c>
      <c r="U111" s="360"/>
      <c r="V111" s="365" t="s">
        <v>46</v>
      </c>
    </row>
    <row r="112" spans="1:22" ht="20.25" customHeight="1" x14ac:dyDescent="0.25">
      <c r="A112" s="343" t="s">
        <v>201</v>
      </c>
      <c r="B112" s="343"/>
      <c r="C112" s="343"/>
      <c r="D112" s="343"/>
      <c r="E112" s="343"/>
      <c r="F112" s="343"/>
      <c r="G112" s="152">
        <v>0</v>
      </c>
      <c r="H112" s="152">
        <v>0</v>
      </c>
      <c r="I112" s="152">
        <v>0</v>
      </c>
      <c r="J112" s="152">
        <v>0</v>
      </c>
      <c r="K112" s="152">
        <v>0</v>
      </c>
      <c r="L112" s="152">
        <v>0</v>
      </c>
      <c r="M112" s="181" t="s">
        <v>46</v>
      </c>
      <c r="N112" s="347"/>
      <c r="O112" s="348"/>
      <c r="P112" s="348"/>
      <c r="Q112" s="349"/>
      <c r="R112" s="355"/>
      <c r="S112" s="356"/>
      <c r="T112" s="361"/>
      <c r="U112" s="362"/>
      <c r="V112" s="366"/>
    </row>
    <row r="113" spans="1:22" ht="27" customHeight="1" x14ac:dyDescent="0.25">
      <c r="A113" s="343" t="s">
        <v>202</v>
      </c>
      <c r="B113" s="343"/>
      <c r="C113" s="343"/>
      <c r="D113" s="343"/>
      <c r="E113" s="343"/>
      <c r="F113" s="343"/>
      <c r="G113" s="152">
        <v>0</v>
      </c>
      <c r="H113" s="152">
        <v>0</v>
      </c>
      <c r="I113" s="152">
        <v>0</v>
      </c>
      <c r="J113" s="152">
        <v>0</v>
      </c>
      <c r="K113" s="152">
        <v>0</v>
      </c>
      <c r="L113" s="152">
        <v>0</v>
      </c>
      <c r="M113" s="181" t="s">
        <v>46</v>
      </c>
      <c r="N113" s="350"/>
      <c r="O113" s="351"/>
      <c r="P113" s="351"/>
      <c r="Q113" s="352"/>
      <c r="R113" s="357"/>
      <c r="S113" s="358"/>
      <c r="T113" s="363"/>
      <c r="U113" s="364"/>
      <c r="V113" s="367"/>
    </row>
    <row r="114" spans="1:22" ht="24.75" customHeight="1" x14ac:dyDescent="0.25">
      <c r="A114" s="368" t="s">
        <v>204</v>
      </c>
      <c r="B114" s="368"/>
      <c r="C114" s="368"/>
      <c r="D114" s="368"/>
      <c r="E114" s="368"/>
      <c r="F114" s="368"/>
      <c r="G114" s="152">
        <f>G105</f>
        <v>0</v>
      </c>
      <c r="H114" s="152">
        <f t="shared" ref="H114:L114" si="22">H105</f>
        <v>0</v>
      </c>
      <c r="I114" s="152">
        <f t="shared" si="22"/>
        <v>0</v>
      </c>
      <c r="J114" s="152">
        <f t="shared" si="22"/>
        <v>0</v>
      </c>
      <c r="K114" s="152">
        <f t="shared" si="22"/>
        <v>0</v>
      </c>
      <c r="L114" s="152">
        <f t="shared" si="22"/>
        <v>0</v>
      </c>
      <c r="M114" s="153" t="s">
        <v>46</v>
      </c>
      <c r="N114" s="255" t="s">
        <v>268</v>
      </c>
      <c r="O114" s="256"/>
      <c r="P114" s="256"/>
      <c r="Q114" s="257"/>
      <c r="R114" s="329" t="s">
        <v>46</v>
      </c>
      <c r="S114" s="330"/>
      <c r="T114" s="369">
        <f>SUM(T105,T106:T107)</f>
        <v>2</v>
      </c>
      <c r="U114" s="370"/>
      <c r="V114" s="156" t="s">
        <v>46</v>
      </c>
    </row>
    <row r="115" spans="1:22" ht="45" customHeight="1" x14ac:dyDescent="0.25">
      <c r="A115" s="241" t="s">
        <v>206</v>
      </c>
      <c r="B115" s="242"/>
      <c r="C115" s="242"/>
      <c r="D115" s="242"/>
      <c r="E115" s="242"/>
      <c r="F115" s="243"/>
      <c r="G115" s="152">
        <v>0</v>
      </c>
      <c r="H115" s="152">
        <v>0</v>
      </c>
      <c r="I115" s="152">
        <v>0</v>
      </c>
      <c r="J115" s="152">
        <v>0</v>
      </c>
      <c r="K115" s="152">
        <v>0</v>
      </c>
      <c r="L115" s="152">
        <v>0</v>
      </c>
      <c r="M115" s="153" t="s">
        <v>46</v>
      </c>
      <c r="N115" s="255" t="s">
        <v>269</v>
      </c>
      <c r="O115" s="256"/>
      <c r="P115" s="256"/>
      <c r="Q115" s="257"/>
      <c r="R115" s="329" t="s">
        <v>46</v>
      </c>
      <c r="S115" s="330"/>
      <c r="T115" s="331">
        <v>3</v>
      </c>
      <c r="U115" s="332"/>
      <c r="V115" s="156" t="s">
        <v>46</v>
      </c>
    </row>
    <row r="116" spans="1:22" ht="28.5" customHeight="1" x14ac:dyDescent="0.25">
      <c r="A116" s="241" t="s">
        <v>208</v>
      </c>
      <c r="B116" s="242"/>
      <c r="C116" s="242"/>
      <c r="D116" s="242"/>
      <c r="E116" s="242"/>
      <c r="F116" s="243"/>
      <c r="G116" s="152">
        <v>0</v>
      </c>
      <c r="H116" s="152">
        <v>0</v>
      </c>
      <c r="I116" s="152">
        <v>0</v>
      </c>
      <c r="J116" s="152">
        <v>0</v>
      </c>
      <c r="K116" s="152">
        <v>0</v>
      </c>
      <c r="L116" s="152">
        <v>0</v>
      </c>
      <c r="M116" s="153" t="s">
        <v>46</v>
      </c>
      <c r="N116" s="265" t="s">
        <v>270</v>
      </c>
      <c r="O116" s="266"/>
      <c r="P116" s="266"/>
      <c r="Q116" s="267"/>
      <c r="R116" s="333" t="s">
        <v>46</v>
      </c>
      <c r="S116" s="333"/>
      <c r="T116" s="334">
        <f>T114/T115</f>
        <v>0.66666666666666663</v>
      </c>
      <c r="U116" s="335"/>
      <c r="V116" s="338" t="s">
        <v>46</v>
      </c>
    </row>
    <row r="117" spans="1:22" ht="27" customHeight="1" x14ac:dyDescent="0.25">
      <c r="A117" s="340" t="s">
        <v>210</v>
      </c>
      <c r="B117" s="341"/>
      <c r="C117" s="341"/>
      <c r="D117" s="341"/>
      <c r="E117" s="341"/>
      <c r="F117" s="342"/>
      <c r="G117" s="152">
        <v>0</v>
      </c>
      <c r="H117" s="152">
        <v>0</v>
      </c>
      <c r="I117" s="152">
        <v>0</v>
      </c>
      <c r="J117" s="152">
        <v>0</v>
      </c>
      <c r="K117" s="152">
        <v>0</v>
      </c>
      <c r="L117" s="152">
        <v>0</v>
      </c>
      <c r="M117" s="153" t="s">
        <v>46</v>
      </c>
      <c r="N117" s="268"/>
      <c r="O117" s="269"/>
      <c r="P117" s="269"/>
      <c r="Q117" s="270"/>
      <c r="R117" s="333"/>
      <c r="S117" s="333"/>
      <c r="T117" s="336"/>
      <c r="U117" s="337"/>
      <c r="V117" s="339"/>
    </row>
    <row r="118" spans="1:22" ht="33.75" customHeight="1" x14ac:dyDescent="0.25">
      <c r="A118" s="182"/>
      <c r="B118" s="183"/>
      <c r="C118" s="183"/>
      <c r="D118" s="183"/>
      <c r="E118" s="183"/>
      <c r="F118" s="183"/>
      <c r="G118" s="183"/>
      <c r="H118" s="183"/>
      <c r="I118" s="183"/>
      <c r="J118" s="183"/>
      <c r="K118" s="183"/>
      <c r="L118" s="183"/>
      <c r="M118" s="183"/>
      <c r="N118" s="244" t="s">
        <v>271</v>
      </c>
      <c r="O118" s="245"/>
      <c r="P118" s="245"/>
      <c r="Q118" s="246"/>
      <c r="R118" s="319">
        <f>0.5*R111+0.3*T116+0.2*M109</f>
        <v>0.64444444444444438</v>
      </c>
      <c r="S118" s="320"/>
      <c r="T118" s="320"/>
      <c r="U118" s="321"/>
      <c r="V118" s="184" t="s">
        <v>46</v>
      </c>
    </row>
    <row r="119" spans="1:22" ht="22.5" customHeight="1" x14ac:dyDescent="0.25">
      <c r="A119" s="185"/>
      <c r="B119" s="154"/>
      <c r="C119" s="154"/>
      <c r="D119" s="154"/>
      <c r="E119" s="154"/>
      <c r="F119" s="154"/>
      <c r="G119" s="154"/>
      <c r="H119" s="154"/>
      <c r="I119" s="154"/>
      <c r="J119" s="154"/>
      <c r="K119" s="154"/>
      <c r="L119" s="154"/>
      <c r="M119" s="154"/>
      <c r="N119" s="250" t="s">
        <v>272</v>
      </c>
      <c r="O119" s="251"/>
      <c r="P119" s="251"/>
      <c r="Q119" s="252"/>
      <c r="R119" s="253" t="str">
        <f>IF(R118&gt;=0.95,"Высокая эффективность",IF(AND(R118&lt;0.95,R118&gt;=0.8),"Средняя эффективность",IF(AND(R118&lt;0.8,R118&gt;=0.7),"Эффективность удовлетворительная",IF(R118&lt;0.7,"Эффективность неудовлетворительная",""))))</f>
        <v>Эффективность неудовлетворительная</v>
      </c>
      <c r="S119" s="253"/>
      <c r="T119" s="253"/>
      <c r="U119" s="253"/>
      <c r="V119" s="184" t="s">
        <v>46</v>
      </c>
    </row>
    <row r="120" spans="1:22" ht="22.5" customHeight="1" x14ac:dyDescent="0.25">
      <c r="A120" s="114"/>
      <c r="B120" s="114"/>
      <c r="C120" s="114"/>
      <c r="D120" s="114"/>
      <c r="E120" s="114"/>
      <c r="F120" s="114"/>
      <c r="G120" s="114"/>
      <c r="H120" s="114"/>
      <c r="I120" s="114"/>
      <c r="J120" s="114"/>
      <c r="K120" s="114"/>
      <c r="L120" s="114"/>
      <c r="M120" s="114"/>
      <c r="N120" s="155"/>
      <c r="O120" s="176"/>
      <c r="P120" s="176"/>
      <c r="Q120" s="176"/>
      <c r="R120" s="103"/>
      <c r="S120" s="103"/>
      <c r="T120" s="186"/>
      <c r="U120" s="177"/>
      <c r="V120" s="177"/>
    </row>
    <row r="121" spans="1:22" ht="15.75" x14ac:dyDescent="0.25">
      <c r="A121" s="322" t="s">
        <v>273</v>
      </c>
      <c r="B121" s="323"/>
      <c r="C121" s="323"/>
      <c r="D121" s="323"/>
      <c r="E121" s="323"/>
      <c r="F121" s="323"/>
      <c r="G121" s="323"/>
      <c r="H121" s="323"/>
      <c r="I121" s="323"/>
      <c r="J121" s="323"/>
      <c r="K121" s="323"/>
      <c r="L121" s="323"/>
      <c r="M121" s="323"/>
      <c r="N121" s="323"/>
      <c r="O121" s="323"/>
      <c r="P121" s="323"/>
      <c r="Q121" s="323"/>
      <c r="R121" s="323"/>
      <c r="S121" s="323"/>
      <c r="T121" s="323"/>
      <c r="U121" s="323"/>
      <c r="V121" s="323"/>
    </row>
    <row r="122" spans="1:22" ht="138.75" customHeight="1" x14ac:dyDescent="0.25">
      <c r="A122" s="187" t="s">
        <v>39</v>
      </c>
      <c r="B122" s="125" t="s">
        <v>274</v>
      </c>
      <c r="C122" s="125" t="s">
        <v>41</v>
      </c>
      <c r="D122" s="324" t="s">
        <v>275</v>
      </c>
      <c r="E122" s="325"/>
      <c r="F122" s="325"/>
      <c r="G122" s="325"/>
      <c r="H122" s="325"/>
      <c r="I122" s="325"/>
      <c r="J122" s="325"/>
      <c r="K122" s="325"/>
      <c r="L122" s="325"/>
      <c r="M122" s="325"/>
      <c r="N122" s="40" t="s">
        <v>276</v>
      </c>
      <c r="O122" s="22" t="s">
        <v>44</v>
      </c>
      <c r="P122" s="40">
        <v>100</v>
      </c>
      <c r="Q122" s="188">
        <v>81.2</v>
      </c>
      <c r="R122" s="25" t="s">
        <v>46</v>
      </c>
      <c r="S122" s="189" t="s">
        <v>46</v>
      </c>
      <c r="T122" s="189" t="s">
        <v>46</v>
      </c>
      <c r="U122" s="189" t="s">
        <v>46</v>
      </c>
      <c r="V122" s="27" t="s">
        <v>47</v>
      </c>
    </row>
    <row r="123" spans="1:22" ht="89.25" customHeight="1" x14ac:dyDescent="0.25">
      <c r="A123" s="187" t="s">
        <v>39</v>
      </c>
      <c r="B123" s="125" t="s">
        <v>274</v>
      </c>
      <c r="C123" s="125" t="s">
        <v>41</v>
      </c>
      <c r="D123" s="326" t="s">
        <v>277</v>
      </c>
      <c r="E123" s="327"/>
      <c r="F123" s="327"/>
      <c r="G123" s="327"/>
      <c r="H123" s="327"/>
      <c r="I123" s="327"/>
      <c r="J123" s="327"/>
      <c r="K123" s="327"/>
      <c r="L123" s="327"/>
      <c r="M123" s="327"/>
      <c r="N123" s="40" t="s">
        <v>278</v>
      </c>
      <c r="O123" s="22" t="s">
        <v>44</v>
      </c>
      <c r="P123" s="40">
        <v>100</v>
      </c>
      <c r="Q123" s="188">
        <v>81.2</v>
      </c>
      <c r="R123" s="25" t="s">
        <v>46</v>
      </c>
      <c r="S123" s="189" t="s">
        <v>46</v>
      </c>
      <c r="T123" s="189" t="s">
        <v>46</v>
      </c>
      <c r="U123" s="189" t="s">
        <v>46</v>
      </c>
      <c r="V123" s="27" t="s">
        <v>47</v>
      </c>
    </row>
    <row r="124" spans="1:22" ht="15.75" x14ac:dyDescent="0.25">
      <c r="A124" s="190" t="s">
        <v>39</v>
      </c>
      <c r="B124" s="76" t="s">
        <v>274</v>
      </c>
      <c r="C124" s="76" t="s">
        <v>73</v>
      </c>
      <c r="D124" s="182"/>
      <c r="E124" s="328" t="s">
        <v>279</v>
      </c>
      <c r="F124" s="328"/>
      <c r="G124" s="328"/>
      <c r="H124" s="328"/>
      <c r="I124" s="328"/>
      <c r="J124" s="328"/>
      <c r="K124" s="328"/>
      <c r="L124" s="328"/>
      <c r="M124" s="328"/>
      <c r="N124" s="328"/>
      <c r="O124" s="328"/>
      <c r="P124" s="328"/>
      <c r="Q124" s="328"/>
      <c r="R124" s="328"/>
      <c r="S124" s="328"/>
      <c r="T124" s="328"/>
      <c r="U124" s="328"/>
      <c r="V124" s="328"/>
    </row>
    <row r="125" spans="1:22" ht="112.5" customHeight="1" x14ac:dyDescent="0.25">
      <c r="A125" s="72" t="s">
        <v>39</v>
      </c>
      <c r="B125" s="191" t="s">
        <v>274</v>
      </c>
      <c r="C125" s="73" t="s">
        <v>280</v>
      </c>
      <c r="D125" s="52" t="s">
        <v>281</v>
      </c>
      <c r="E125" s="47" t="s">
        <v>282</v>
      </c>
      <c r="F125" s="61" t="s">
        <v>125</v>
      </c>
      <c r="G125" s="50">
        <v>8355.5</v>
      </c>
      <c r="H125" s="50">
        <v>7909.32</v>
      </c>
      <c r="I125" s="192">
        <v>19.41</v>
      </c>
      <c r="J125" s="50">
        <v>17.536999999999999</v>
      </c>
      <c r="K125" s="175">
        <f t="shared" ref="K125:K140" si="23">H125-I125+J125</f>
        <v>7907.4470000000001</v>
      </c>
      <c r="L125" s="74"/>
      <c r="M125" s="51">
        <f t="shared" si="18"/>
        <v>0.94637627909760036</v>
      </c>
      <c r="N125" s="69" t="s">
        <v>283</v>
      </c>
      <c r="O125" s="140" t="s">
        <v>44</v>
      </c>
      <c r="P125" s="48">
        <v>100</v>
      </c>
      <c r="Q125" s="43">
        <v>100</v>
      </c>
      <c r="R125" s="63" t="s">
        <v>46</v>
      </c>
      <c r="S125" s="63" t="s">
        <v>46</v>
      </c>
      <c r="T125" s="56">
        <f t="shared" ref="T125:T140" si="24">IF((Q125/P125)&lt;1,Q125/P125,1)</f>
        <v>1</v>
      </c>
      <c r="U125" s="63" t="s">
        <v>46</v>
      </c>
      <c r="V125" s="193" t="s">
        <v>143</v>
      </c>
    </row>
    <row r="126" spans="1:22" ht="90.75" customHeight="1" x14ac:dyDescent="0.25">
      <c r="A126" s="72" t="s">
        <v>39</v>
      </c>
      <c r="B126" s="191" t="s">
        <v>274</v>
      </c>
      <c r="C126" s="73" t="s">
        <v>284</v>
      </c>
      <c r="D126" s="52" t="s">
        <v>285</v>
      </c>
      <c r="E126" s="47" t="s">
        <v>282</v>
      </c>
      <c r="F126" s="61" t="s">
        <v>78</v>
      </c>
      <c r="G126" s="50"/>
      <c r="H126" s="50"/>
      <c r="I126" s="50"/>
      <c r="J126" s="50"/>
      <c r="K126" s="175">
        <f t="shared" si="23"/>
        <v>0</v>
      </c>
      <c r="L126" s="74"/>
      <c r="M126" s="51" t="e">
        <f t="shared" si="18"/>
        <v>#DIV/0!</v>
      </c>
      <c r="N126" s="69" t="s">
        <v>286</v>
      </c>
      <c r="O126" s="140" t="s">
        <v>44</v>
      </c>
      <c r="P126" s="48">
        <v>0</v>
      </c>
      <c r="Q126" s="43" t="s">
        <v>45</v>
      </c>
      <c r="R126" s="63" t="s">
        <v>46</v>
      </c>
      <c r="S126" s="63" t="s">
        <v>46</v>
      </c>
      <c r="T126" s="56" t="s">
        <v>46</v>
      </c>
      <c r="U126" s="63" t="s">
        <v>46</v>
      </c>
      <c r="V126" s="27" t="s">
        <v>47</v>
      </c>
    </row>
    <row r="127" spans="1:22" ht="78.75" customHeight="1" x14ac:dyDescent="0.25">
      <c r="A127" s="194" t="s">
        <v>39</v>
      </c>
      <c r="B127" s="72" t="s">
        <v>274</v>
      </c>
      <c r="C127" s="195" t="s">
        <v>287</v>
      </c>
      <c r="D127" s="52" t="s">
        <v>288</v>
      </c>
      <c r="E127" s="47" t="s">
        <v>77</v>
      </c>
      <c r="F127" s="61" t="s">
        <v>78</v>
      </c>
      <c r="G127" s="50"/>
      <c r="H127" s="50"/>
      <c r="I127" s="50"/>
      <c r="J127" s="50"/>
      <c r="K127" s="175">
        <f t="shared" si="23"/>
        <v>0</v>
      </c>
      <c r="L127" s="74"/>
      <c r="M127" s="51" t="e">
        <f t="shared" si="18"/>
        <v>#DIV/0!</v>
      </c>
      <c r="N127" s="69" t="s">
        <v>289</v>
      </c>
      <c r="O127" s="140" t="s">
        <v>44</v>
      </c>
      <c r="P127" s="48">
        <v>0</v>
      </c>
      <c r="Q127" s="43" t="s">
        <v>45</v>
      </c>
      <c r="R127" s="63" t="s">
        <v>46</v>
      </c>
      <c r="S127" s="63" t="s">
        <v>46</v>
      </c>
      <c r="T127" s="56" t="s">
        <v>46</v>
      </c>
      <c r="U127" s="63" t="s">
        <v>46</v>
      </c>
      <c r="V127" s="27" t="s">
        <v>47</v>
      </c>
    </row>
    <row r="128" spans="1:22" ht="118.5" customHeight="1" x14ac:dyDescent="0.25">
      <c r="A128" s="194" t="s">
        <v>39</v>
      </c>
      <c r="B128" s="72" t="s">
        <v>274</v>
      </c>
      <c r="C128" s="195" t="s">
        <v>290</v>
      </c>
      <c r="D128" s="52" t="s">
        <v>291</v>
      </c>
      <c r="E128" s="47" t="s">
        <v>98</v>
      </c>
      <c r="F128" s="61" t="s">
        <v>78</v>
      </c>
      <c r="G128" s="196"/>
      <c r="H128" s="196"/>
      <c r="I128" s="196"/>
      <c r="J128" s="196"/>
      <c r="K128" s="175">
        <f t="shared" si="23"/>
        <v>0</v>
      </c>
      <c r="L128" s="74"/>
      <c r="M128" s="51" t="e">
        <f t="shared" si="18"/>
        <v>#DIV/0!</v>
      </c>
      <c r="N128" s="69" t="s">
        <v>292</v>
      </c>
      <c r="O128" s="140" t="s">
        <v>44</v>
      </c>
      <c r="P128" s="48">
        <v>0</v>
      </c>
      <c r="Q128" s="142" t="s">
        <v>45</v>
      </c>
      <c r="R128" s="63" t="s">
        <v>46</v>
      </c>
      <c r="S128" s="63" t="s">
        <v>46</v>
      </c>
      <c r="T128" s="56" t="s">
        <v>46</v>
      </c>
      <c r="U128" s="63" t="s">
        <v>46</v>
      </c>
      <c r="V128" s="27" t="s">
        <v>47</v>
      </c>
    </row>
    <row r="129" spans="1:22" ht="108" customHeight="1" x14ac:dyDescent="0.25">
      <c r="A129" s="194" t="s">
        <v>39</v>
      </c>
      <c r="B129" s="72" t="s">
        <v>274</v>
      </c>
      <c r="C129" s="195" t="s">
        <v>293</v>
      </c>
      <c r="D129" s="52" t="s">
        <v>294</v>
      </c>
      <c r="E129" s="47" t="s">
        <v>295</v>
      </c>
      <c r="F129" s="61" t="s">
        <v>78</v>
      </c>
      <c r="G129" s="196">
        <v>5814</v>
      </c>
      <c r="H129" s="196">
        <v>5526.9</v>
      </c>
      <c r="I129" s="196">
        <v>0</v>
      </c>
      <c r="J129" s="196">
        <v>0</v>
      </c>
      <c r="K129" s="175">
        <f t="shared" si="23"/>
        <v>5526.9</v>
      </c>
      <c r="L129" s="74"/>
      <c r="M129" s="51">
        <f t="shared" si="18"/>
        <v>0.95061919504643955</v>
      </c>
      <c r="N129" s="69" t="s">
        <v>296</v>
      </c>
      <c r="O129" s="140" t="s">
        <v>112</v>
      </c>
      <c r="P129" s="197">
        <v>134</v>
      </c>
      <c r="Q129" s="142">
        <v>86</v>
      </c>
      <c r="R129" s="63" t="s">
        <v>46</v>
      </c>
      <c r="S129" s="63" t="s">
        <v>46</v>
      </c>
      <c r="T129" s="56">
        <f t="shared" si="24"/>
        <v>0.64179104477611937</v>
      </c>
      <c r="U129" s="63" t="s">
        <v>46</v>
      </c>
      <c r="V129" s="126" t="s">
        <v>360</v>
      </c>
    </row>
    <row r="130" spans="1:22" ht="171.75" customHeight="1" x14ac:dyDescent="0.25">
      <c r="A130" s="194" t="s">
        <v>39</v>
      </c>
      <c r="B130" s="72" t="s">
        <v>274</v>
      </c>
      <c r="C130" s="73" t="s">
        <v>297</v>
      </c>
      <c r="D130" s="61" t="s">
        <v>298</v>
      </c>
      <c r="E130" s="198" t="s">
        <v>299</v>
      </c>
      <c r="F130" s="61" t="s">
        <v>78</v>
      </c>
      <c r="G130" s="196">
        <v>6642.86</v>
      </c>
      <c r="H130" s="196">
        <v>5637.17</v>
      </c>
      <c r="I130" s="196">
        <v>0</v>
      </c>
      <c r="J130" s="196">
        <v>0</v>
      </c>
      <c r="K130" s="175">
        <f t="shared" si="23"/>
        <v>5637.17</v>
      </c>
      <c r="L130" s="74"/>
      <c r="M130" s="51">
        <f t="shared" si="18"/>
        <v>0.84860587156736711</v>
      </c>
      <c r="N130" s="69" t="s">
        <v>300</v>
      </c>
      <c r="O130" s="140" t="s">
        <v>44</v>
      </c>
      <c r="P130" s="197">
        <v>0</v>
      </c>
      <c r="Q130" s="142">
        <v>0</v>
      </c>
      <c r="R130" s="63" t="s">
        <v>46</v>
      </c>
      <c r="S130" s="63" t="s">
        <v>46</v>
      </c>
      <c r="T130" s="63" t="s">
        <v>46</v>
      </c>
      <c r="U130" s="199">
        <f>IFERROR(P130/Q130,1)</f>
        <v>1</v>
      </c>
      <c r="V130" s="200" t="s">
        <v>143</v>
      </c>
    </row>
    <row r="131" spans="1:22" ht="170.25" customHeight="1" x14ac:dyDescent="0.25">
      <c r="A131" s="72" t="s">
        <v>39</v>
      </c>
      <c r="B131" s="72" t="s">
        <v>274</v>
      </c>
      <c r="C131" s="195" t="s">
        <v>301</v>
      </c>
      <c r="D131" s="52" t="s">
        <v>302</v>
      </c>
      <c r="E131" s="47" t="s">
        <v>282</v>
      </c>
      <c r="F131" s="61" t="s">
        <v>125</v>
      </c>
      <c r="G131" s="50"/>
      <c r="H131" s="201"/>
      <c r="I131" s="201"/>
      <c r="J131" s="201"/>
      <c r="K131" s="175">
        <f t="shared" si="23"/>
        <v>0</v>
      </c>
      <c r="L131" s="74"/>
      <c r="M131" s="51" t="e">
        <f t="shared" si="18"/>
        <v>#DIV/0!</v>
      </c>
      <c r="N131" s="202" t="s">
        <v>303</v>
      </c>
      <c r="O131" s="140" t="s">
        <v>44</v>
      </c>
      <c r="P131" s="48">
        <v>100</v>
      </c>
      <c r="Q131" s="142">
        <v>100</v>
      </c>
      <c r="R131" s="63" t="s">
        <v>46</v>
      </c>
      <c r="S131" s="63" t="s">
        <v>46</v>
      </c>
      <c r="T131" s="56">
        <f t="shared" si="24"/>
        <v>1</v>
      </c>
      <c r="U131" s="63" t="s">
        <v>46</v>
      </c>
      <c r="V131" s="70" t="s">
        <v>304</v>
      </c>
    </row>
    <row r="132" spans="1:22" ht="138" customHeight="1" x14ac:dyDescent="0.25">
      <c r="A132" s="194" t="s">
        <v>39</v>
      </c>
      <c r="B132" s="72" t="s">
        <v>274</v>
      </c>
      <c r="C132" s="73" t="s">
        <v>305</v>
      </c>
      <c r="D132" s="52" t="s">
        <v>306</v>
      </c>
      <c r="E132" s="47" t="s">
        <v>307</v>
      </c>
      <c r="F132" s="47" t="s">
        <v>99</v>
      </c>
      <c r="G132" s="49">
        <v>0</v>
      </c>
      <c r="H132" s="49">
        <v>0</v>
      </c>
      <c r="I132" s="49">
        <v>0</v>
      </c>
      <c r="J132" s="49">
        <v>0</v>
      </c>
      <c r="K132" s="175">
        <f t="shared" si="23"/>
        <v>0</v>
      </c>
      <c r="L132" s="49">
        <v>0</v>
      </c>
      <c r="M132" s="51" t="e">
        <f t="shared" si="18"/>
        <v>#DIV/0!</v>
      </c>
      <c r="N132" s="202" t="s">
        <v>308</v>
      </c>
      <c r="O132" s="203" t="s">
        <v>309</v>
      </c>
      <c r="P132" s="197">
        <v>12782</v>
      </c>
      <c r="Q132" s="142">
        <v>12933</v>
      </c>
      <c r="R132" s="63" t="s">
        <v>46</v>
      </c>
      <c r="S132" s="63" t="s">
        <v>46</v>
      </c>
      <c r="T132" s="63" t="s">
        <v>46</v>
      </c>
      <c r="U132" s="56">
        <f t="shared" ref="U132:U134" si="25">IF((P132/Q132)&lt;1,P132/Q132,1)</f>
        <v>0.98832444135158126</v>
      </c>
      <c r="V132" s="70" t="s">
        <v>310</v>
      </c>
    </row>
    <row r="133" spans="1:22" ht="135" customHeight="1" x14ac:dyDescent="0.25">
      <c r="A133" s="194" t="s">
        <v>39</v>
      </c>
      <c r="B133" s="72" t="s">
        <v>274</v>
      </c>
      <c r="C133" s="73" t="s">
        <v>257</v>
      </c>
      <c r="D133" s="52" t="s">
        <v>311</v>
      </c>
      <c r="E133" s="47" t="s">
        <v>307</v>
      </c>
      <c r="F133" s="47" t="s">
        <v>99</v>
      </c>
      <c r="G133" s="49">
        <v>0</v>
      </c>
      <c r="H133" s="49">
        <v>0</v>
      </c>
      <c r="I133" s="49">
        <v>0</v>
      </c>
      <c r="J133" s="49">
        <v>0</v>
      </c>
      <c r="K133" s="175">
        <f t="shared" si="23"/>
        <v>0</v>
      </c>
      <c r="L133" s="49">
        <v>0</v>
      </c>
      <c r="M133" s="51" t="e">
        <f t="shared" si="18"/>
        <v>#DIV/0!</v>
      </c>
      <c r="N133" s="202" t="s">
        <v>312</v>
      </c>
      <c r="O133" s="203" t="s">
        <v>313</v>
      </c>
      <c r="P133" s="197">
        <v>43.2</v>
      </c>
      <c r="Q133" s="142">
        <v>53</v>
      </c>
      <c r="R133" s="63" t="s">
        <v>46</v>
      </c>
      <c r="S133" s="63" t="s">
        <v>46</v>
      </c>
      <c r="T133" s="63" t="s">
        <v>46</v>
      </c>
      <c r="U133" s="56">
        <f t="shared" si="25"/>
        <v>0.81509433962264155</v>
      </c>
      <c r="V133" s="70" t="s">
        <v>310</v>
      </c>
    </row>
    <row r="134" spans="1:22" ht="135" customHeight="1" x14ac:dyDescent="0.25">
      <c r="A134" s="194" t="s">
        <v>39</v>
      </c>
      <c r="B134" s="72" t="s">
        <v>274</v>
      </c>
      <c r="C134" s="73" t="s">
        <v>261</v>
      </c>
      <c r="D134" s="52" t="s">
        <v>314</v>
      </c>
      <c r="E134" s="47" t="s">
        <v>307</v>
      </c>
      <c r="F134" s="47" t="s">
        <v>99</v>
      </c>
      <c r="G134" s="49">
        <v>0</v>
      </c>
      <c r="H134" s="49">
        <v>0</v>
      </c>
      <c r="I134" s="49">
        <v>0</v>
      </c>
      <c r="J134" s="49">
        <v>0</v>
      </c>
      <c r="K134" s="175">
        <f t="shared" si="23"/>
        <v>0</v>
      </c>
      <c r="L134" s="49">
        <v>0</v>
      </c>
      <c r="M134" s="51" t="e">
        <f t="shared" si="18"/>
        <v>#DIV/0!</v>
      </c>
      <c r="N134" s="202" t="s">
        <v>315</v>
      </c>
      <c r="O134" s="140" t="s">
        <v>313</v>
      </c>
      <c r="P134" s="197">
        <v>133.80000000000001</v>
      </c>
      <c r="Q134" s="204">
        <v>104</v>
      </c>
      <c r="R134" s="63" t="s">
        <v>46</v>
      </c>
      <c r="S134" s="63" t="s">
        <v>46</v>
      </c>
      <c r="T134" s="63" t="s">
        <v>46</v>
      </c>
      <c r="U134" s="56">
        <f t="shared" si="25"/>
        <v>1</v>
      </c>
      <c r="V134" s="126" t="s">
        <v>316</v>
      </c>
    </row>
    <row r="135" spans="1:22" ht="128.25" customHeight="1" x14ac:dyDescent="0.25">
      <c r="A135" s="194" t="s">
        <v>39</v>
      </c>
      <c r="B135" s="72" t="s">
        <v>274</v>
      </c>
      <c r="C135" s="73" t="s">
        <v>317</v>
      </c>
      <c r="D135" s="52" t="s">
        <v>318</v>
      </c>
      <c r="E135" s="61" t="s">
        <v>307</v>
      </c>
      <c r="F135" s="61" t="s">
        <v>99</v>
      </c>
      <c r="G135" s="49">
        <v>0</v>
      </c>
      <c r="H135" s="49">
        <v>0</v>
      </c>
      <c r="I135" s="49">
        <v>0</v>
      </c>
      <c r="J135" s="49">
        <v>0</v>
      </c>
      <c r="K135" s="175">
        <f t="shared" si="23"/>
        <v>0</v>
      </c>
      <c r="L135" s="49">
        <v>0</v>
      </c>
      <c r="M135" s="51" t="e">
        <f t="shared" si="18"/>
        <v>#DIV/0!</v>
      </c>
      <c r="N135" s="202" t="s">
        <v>319</v>
      </c>
      <c r="O135" s="140" t="s">
        <v>44</v>
      </c>
      <c r="P135" s="48">
        <v>100</v>
      </c>
      <c r="Q135" s="142">
        <v>100</v>
      </c>
      <c r="R135" s="63" t="s">
        <v>46</v>
      </c>
      <c r="S135" s="63" t="s">
        <v>46</v>
      </c>
      <c r="T135" s="56">
        <f t="shared" si="24"/>
        <v>1</v>
      </c>
      <c r="U135" s="63" t="s">
        <v>46</v>
      </c>
      <c r="V135" s="126" t="s">
        <v>316</v>
      </c>
    </row>
    <row r="136" spans="1:22" ht="116.25" customHeight="1" x14ac:dyDescent="0.25">
      <c r="A136" s="194" t="s">
        <v>39</v>
      </c>
      <c r="B136" s="72" t="s">
        <v>274</v>
      </c>
      <c r="C136" s="195" t="s">
        <v>320</v>
      </c>
      <c r="D136" s="52" t="s">
        <v>321</v>
      </c>
      <c r="E136" s="47" t="s">
        <v>307</v>
      </c>
      <c r="F136" s="61" t="s">
        <v>99</v>
      </c>
      <c r="G136" s="49">
        <v>0</v>
      </c>
      <c r="H136" s="49">
        <v>0</v>
      </c>
      <c r="I136" s="49">
        <v>0</v>
      </c>
      <c r="J136" s="49">
        <v>0</v>
      </c>
      <c r="K136" s="175">
        <f t="shared" si="23"/>
        <v>0</v>
      </c>
      <c r="L136" s="49">
        <v>0</v>
      </c>
      <c r="M136" s="51" t="e">
        <f t="shared" si="18"/>
        <v>#DIV/0!</v>
      </c>
      <c r="N136" s="202" t="s">
        <v>322</v>
      </c>
      <c r="O136" s="140" t="s">
        <v>44</v>
      </c>
      <c r="P136" s="205">
        <v>10</v>
      </c>
      <c r="Q136" s="206">
        <v>100</v>
      </c>
      <c r="R136" s="63" t="s">
        <v>46</v>
      </c>
      <c r="S136" s="63" t="s">
        <v>46</v>
      </c>
      <c r="T136" s="56">
        <f t="shared" si="24"/>
        <v>1</v>
      </c>
      <c r="U136" s="63" t="s">
        <v>46</v>
      </c>
      <c r="V136" s="126" t="s">
        <v>316</v>
      </c>
    </row>
    <row r="137" spans="1:22" ht="151.5" customHeight="1" x14ac:dyDescent="0.25">
      <c r="A137" s="194" t="s">
        <v>39</v>
      </c>
      <c r="B137" s="72" t="s">
        <v>274</v>
      </c>
      <c r="C137" s="195" t="s">
        <v>323</v>
      </c>
      <c r="D137" s="52" t="s">
        <v>324</v>
      </c>
      <c r="E137" s="47" t="s">
        <v>307</v>
      </c>
      <c r="F137" s="61" t="s">
        <v>99</v>
      </c>
      <c r="G137" s="49">
        <v>0</v>
      </c>
      <c r="H137" s="49">
        <v>0</v>
      </c>
      <c r="I137" s="49">
        <v>0</v>
      </c>
      <c r="J137" s="49">
        <v>0</v>
      </c>
      <c r="K137" s="175">
        <f t="shared" si="23"/>
        <v>0</v>
      </c>
      <c r="L137" s="49">
        <v>0</v>
      </c>
      <c r="M137" s="51" t="e">
        <f t="shared" si="18"/>
        <v>#DIV/0!</v>
      </c>
      <c r="N137" s="202" t="s">
        <v>325</v>
      </c>
      <c r="O137" s="140" t="s">
        <v>44</v>
      </c>
      <c r="P137" s="48">
        <v>100</v>
      </c>
      <c r="Q137" s="142">
        <v>100</v>
      </c>
      <c r="R137" s="63" t="s">
        <v>46</v>
      </c>
      <c r="S137" s="63" t="s">
        <v>46</v>
      </c>
      <c r="T137" s="56">
        <f t="shared" si="24"/>
        <v>1</v>
      </c>
      <c r="U137" s="63" t="s">
        <v>46</v>
      </c>
      <c r="V137" s="126" t="s">
        <v>316</v>
      </c>
    </row>
    <row r="138" spans="1:22" ht="120" customHeight="1" x14ac:dyDescent="0.25">
      <c r="A138" s="72" t="s">
        <v>39</v>
      </c>
      <c r="B138" s="72" t="s">
        <v>274</v>
      </c>
      <c r="C138" s="195" t="s">
        <v>326</v>
      </c>
      <c r="D138" s="52" t="s">
        <v>327</v>
      </c>
      <c r="E138" s="47" t="s">
        <v>307</v>
      </c>
      <c r="F138" s="61" t="s">
        <v>99</v>
      </c>
      <c r="G138" s="49">
        <v>0</v>
      </c>
      <c r="H138" s="49">
        <v>0</v>
      </c>
      <c r="I138" s="49">
        <v>0</v>
      </c>
      <c r="J138" s="49">
        <v>0</v>
      </c>
      <c r="K138" s="175">
        <f t="shared" si="23"/>
        <v>0</v>
      </c>
      <c r="L138" s="49">
        <v>0</v>
      </c>
      <c r="M138" s="51" t="e">
        <f t="shared" si="18"/>
        <v>#DIV/0!</v>
      </c>
      <c r="N138" s="202" t="s">
        <v>328</v>
      </c>
      <c r="O138" s="140" t="s">
        <v>329</v>
      </c>
      <c r="P138" s="197">
        <v>0.7</v>
      </c>
      <c r="Q138" s="142">
        <v>0.1</v>
      </c>
      <c r="R138" s="63" t="s">
        <v>46</v>
      </c>
      <c r="S138" s="63" t="s">
        <v>46</v>
      </c>
      <c r="T138" s="56">
        <f t="shared" si="24"/>
        <v>0.14285714285714288</v>
      </c>
      <c r="U138" s="63" t="s">
        <v>46</v>
      </c>
      <c r="V138" s="139" t="s">
        <v>330</v>
      </c>
    </row>
    <row r="139" spans="1:22" ht="114.75" customHeight="1" x14ac:dyDescent="0.25">
      <c r="A139" s="72" t="s">
        <v>39</v>
      </c>
      <c r="B139" s="72" t="s">
        <v>274</v>
      </c>
      <c r="C139" s="195" t="s">
        <v>331</v>
      </c>
      <c r="D139" s="52" t="s">
        <v>332</v>
      </c>
      <c r="E139" s="47" t="s">
        <v>307</v>
      </c>
      <c r="F139" s="61" t="s">
        <v>99</v>
      </c>
      <c r="G139" s="49">
        <v>0</v>
      </c>
      <c r="H139" s="49">
        <v>0</v>
      </c>
      <c r="I139" s="49">
        <v>0</v>
      </c>
      <c r="J139" s="49">
        <v>0</v>
      </c>
      <c r="K139" s="175">
        <f t="shared" si="23"/>
        <v>0</v>
      </c>
      <c r="L139" s="49">
        <v>0</v>
      </c>
      <c r="M139" s="51" t="e">
        <f t="shared" si="18"/>
        <v>#DIV/0!</v>
      </c>
      <c r="N139" s="202" t="s">
        <v>333</v>
      </c>
      <c r="O139" s="140" t="s">
        <v>44</v>
      </c>
      <c r="P139" s="145">
        <v>100</v>
      </c>
      <c r="Q139" s="207">
        <v>100</v>
      </c>
      <c r="R139" s="63" t="s">
        <v>46</v>
      </c>
      <c r="S139" s="63" t="s">
        <v>46</v>
      </c>
      <c r="T139" s="56">
        <f t="shared" si="24"/>
        <v>1</v>
      </c>
      <c r="U139" s="63" t="s">
        <v>46</v>
      </c>
      <c r="V139" s="208" t="s">
        <v>143</v>
      </c>
    </row>
    <row r="140" spans="1:22" ht="67.5" customHeight="1" x14ac:dyDescent="0.25">
      <c r="A140" s="72" t="s">
        <v>39</v>
      </c>
      <c r="B140" s="72" t="s">
        <v>274</v>
      </c>
      <c r="C140" s="195" t="s">
        <v>334</v>
      </c>
      <c r="D140" s="52" t="s">
        <v>335</v>
      </c>
      <c r="E140" s="47" t="s">
        <v>282</v>
      </c>
      <c r="F140" s="61" t="s">
        <v>99</v>
      </c>
      <c r="G140" s="49">
        <v>0</v>
      </c>
      <c r="H140" s="49">
        <v>0</v>
      </c>
      <c r="I140" s="49">
        <v>0</v>
      </c>
      <c r="J140" s="49">
        <v>0</v>
      </c>
      <c r="K140" s="175">
        <f t="shared" si="23"/>
        <v>0</v>
      </c>
      <c r="L140" s="49">
        <v>0</v>
      </c>
      <c r="M140" s="51" t="e">
        <f t="shared" si="18"/>
        <v>#DIV/0!</v>
      </c>
      <c r="N140" s="209" t="s">
        <v>336</v>
      </c>
      <c r="O140" s="140" t="s">
        <v>127</v>
      </c>
      <c r="P140" s="197">
        <v>27</v>
      </c>
      <c r="Q140" s="142">
        <v>9</v>
      </c>
      <c r="R140" s="63" t="s">
        <v>46</v>
      </c>
      <c r="S140" s="63" t="s">
        <v>46</v>
      </c>
      <c r="T140" s="56">
        <f t="shared" si="24"/>
        <v>0.33333333333333331</v>
      </c>
      <c r="U140" s="63" t="s">
        <v>46</v>
      </c>
      <c r="V140" s="70" t="s">
        <v>337</v>
      </c>
    </row>
    <row r="141" spans="1:22" ht="15" customHeight="1" x14ac:dyDescent="0.25">
      <c r="A141" s="310"/>
      <c r="B141" s="311"/>
      <c r="C141" s="311"/>
      <c r="D141" s="311"/>
      <c r="E141" s="311"/>
      <c r="F141" s="312"/>
      <c r="G141" s="100"/>
      <c r="H141" s="100"/>
      <c r="I141" s="100"/>
      <c r="J141" s="100"/>
      <c r="K141" s="100"/>
      <c r="L141" s="103"/>
      <c r="M141" s="103"/>
      <c r="N141" s="103"/>
      <c r="O141" s="103"/>
      <c r="P141" s="102"/>
      <c r="Q141" s="102"/>
      <c r="R141" s="103"/>
      <c r="S141" s="103"/>
      <c r="T141" s="128"/>
      <c r="U141" s="128"/>
      <c r="V141" s="128"/>
    </row>
    <row r="142" spans="1:22" ht="15.75" x14ac:dyDescent="0.25">
      <c r="A142" s="313" t="s">
        <v>338</v>
      </c>
      <c r="B142" s="314"/>
      <c r="C142" s="314"/>
      <c r="D142" s="314"/>
      <c r="E142" s="314"/>
      <c r="F142" s="315"/>
      <c r="G142" s="210"/>
      <c r="H142" s="210"/>
      <c r="I142" s="210"/>
      <c r="J142" s="210"/>
      <c r="K142" s="210"/>
      <c r="L142" s="210"/>
      <c r="M142" s="210"/>
      <c r="N142" s="210"/>
      <c r="O142" s="210"/>
      <c r="P142" s="210"/>
      <c r="Q142" s="210"/>
      <c r="R142" s="210"/>
      <c r="S142" s="210"/>
      <c r="T142" s="210"/>
      <c r="U142" s="210"/>
      <c r="V142" s="210"/>
    </row>
    <row r="143" spans="1:22" ht="18" customHeight="1" x14ac:dyDescent="0.25">
      <c r="A143" s="316" t="s">
        <v>195</v>
      </c>
      <c r="B143" s="317"/>
      <c r="C143" s="317"/>
      <c r="D143" s="317"/>
      <c r="E143" s="317"/>
      <c r="F143" s="318"/>
      <c r="G143" s="211">
        <f>G144+G151</f>
        <v>20812.36</v>
      </c>
      <c r="H143" s="211">
        <f t="shared" ref="H143:L143" si="26">H144+H151</f>
        <v>19073.39</v>
      </c>
      <c r="I143" s="211">
        <f t="shared" si="26"/>
        <v>19.41</v>
      </c>
      <c r="J143" s="211">
        <f t="shared" si="26"/>
        <v>17.536999999999999</v>
      </c>
      <c r="K143" s="211">
        <f t="shared" si="26"/>
        <v>19071.517</v>
      </c>
      <c r="L143" s="211">
        <f t="shared" si="26"/>
        <v>0</v>
      </c>
      <c r="M143" s="105">
        <f t="shared" si="18"/>
        <v>0.91635532923704954</v>
      </c>
      <c r="N143" s="279" t="s">
        <v>339</v>
      </c>
      <c r="O143" s="280"/>
      <c r="P143" s="280"/>
      <c r="Q143" s="281"/>
      <c r="R143" s="284">
        <v>0</v>
      </c>
      <c r="S143" s="285"/>
      <c r="T143" s="284" t="s">
        <v>46</v>
      </c>
      <c r="U143" s="285"/>
      <c r="V143" s="212" t="s">
        <v>46</v>
      </c>
    </row>
    <row r="144" spans="1:22" ht="33" customHeight="1" x14ac:dyDescent="0.25">
      <c r="A144" s="316" t="s">
        <v>197</v>
      </c>
      <c r="B144" s="317"/>
      <c r="C144" s="317"/>
      <c r="D144" s="317"/>
      <c r="E144" s="317"/>
      <c r="F144" s="318"/>
      <c r="G144" s="213">
        <f>SUM(G146:G150)</f>
        <v>20812.36</v>
      </c>
      <c r="H144" s="213">
        <f t="shared" ref="H144:L144" si="27">SUM(H146:H150)</f>
        <v>19073.39</v>
      </c>
      <c r="I144" s="213">
        <f t="shared" si="27"/>
        <v>19.41</v>
      </c>
      <c r="J144" s="213">
        <f t="shared" si="27"/>
        <v>17.536999999999999</v>
      </c>
      <c r="K144" s="213">
        <f t="shared" si="27"/>
        <v>19071.517</v>
      </c>
      <c r="L144" s="213">
        <f t="shared" si="27"/>
        <v>0</v>
      </c>
      <c r="M144" s="214" t="s">
        <v>46</v>
      </c>
      <c r="N144" s="279" t="s">
        <v>340</v>
      </c>
      <c r="O144" s="280"/>
      <c r="P144" s="280"/>
      <c r="Q144" s="281"/>
      <c r="R144" s="282">
        <v>0</v>
      </c>
      <c r="S144" s="283"/>
      <c r="T144" s="284" t="s">
        <v>46</v>
      </c>
      <c r="U144" s="285"/>
      <c r="V144" s="212" t="s">
        <v>46</v>
      </c>
    </row>
    <row r="145" spans="1:22" ht="16.5" customHeight="1" x14ac:dyDescent="0.25">
      <c r="A145" s="241" t="s">
        <v>199</v>
      </c>
      <c r="B145" s="242"/>
      <c r="C145" s="242"/>
      <c r="D145" s="242"/>
      <c r="E145" s="242"/>
      <c r="F145" s="243"/>
      <c r="G145" s="103"/>
      <c r="H145" s="103"/>
      <c r="I145" s="103"/>
      <c r="J145" s="103"/>
      <c r="K145" s="103"/>
      <c r="L145" s="103"/>
      <c r="M145" s="108"/>
      <c r="N145" s="286" t="s">
        <v>341</v>
      </c>
      <c r="O145" s="287"/>
      <c r="P145" s="287"/>
      <c r="Q145" s="288"/>
      <c r="R145" s="295"/>
      <c r="S145" s="296"/>
      <c r="T145" s="301" t="s">
        <v>46</v>
      </c>
      <c r="U145" s="302"/>
      <c r="V145" s="307" t="s">
        <v>46</v>
      </c>
    </row>
    <row r="146" spans="1:22" ht="20.25" customHeight="1" x14ac:dyDescent="0.25">
      <c r="A146" s="241" t="s">
        <v>201</v>
      </c>
      <c r="B146" s="242"/>
      <c r="C146" s="242"/>
      <c r="D146" s="242"/>
      <c r="E146" s="242"/>
      <c r="F146" s="243"/>
      <c r="G146" s="215">
        <f>SUM(G125,G131,G132:G140)</f>
        <v>8355.5</v>
      </c>
      <c r="H146" s="215">
        <f t="shared" ref="H146:L146" si="28">SUM(H125,H131,H132:H140)</f>
        <v>7909.32</v>
      </c>
      <c r="I146" s="215">
        <f t="shared" si="28"/>
        <v>19.41</v>
      </c>
      <c r="J146" s="215">
        <f t="shared" si="28"/>
        <v>17.536999999999999</v>
      </c>
      <c r="K146" s="215">
        <f t="shared" si="28"/>
        <v>7907.4470000000001</v>
      </c>
      <c r="L146" s="215">
        <f t="shared" si="28"/>
        <v>0</v>
      </c>
      <c r="M146" s="108" t="s">
        <v>46</v>
      </c>
      <c r="N146" s="289"/>
      <c r="O146" s="290"/>
      <c r="P146" s="290"/>
      <c r="Q146" s="291"/>
      <c r="R146" s="297"/>
      <c r="S146" s="298"/>
      <c r="T146" s="303"/>
      <c r="U146" s="304"/>
      <c r="V146" s="308"/>
    </row>
    <row r="147" spans="1:22" ht="33.75" customHeight="1" x14ac:dyDescent="0.25">
      <c r="A147" s="241" t="s">
        <v>202</v>
      </c>
      <c r="B147" s="242"/>
      <c r="C147" s="242"/>
      <c r="D147" s="242"/>
      <c r="E147" s="242"/>
      <c r="F147" s="243"/>
      <c r="G147" s="215">
        <v>0</v>
      </c>
      <c r="H147" s="215">
        <v>0</v>
      </c>
      <c r="I147" s="215">
        <v>0</v>
      </c>
      <c r="J147" s="215">
        <v>0</v>
      </c>
      <c r="K147" s="215">
        <v>0</v>
      </c>
      <c r="L147" s="215">
        <v>0</v>
      </c>
      <c r="M147" s="108" t="s">
        <v>46</v>
      </c>
      <c r="N147" s="292"/>
      <c r="O147" s="293"/>
      <c r="P147" s="293"/>
      <c r="Q147" s="294"/>
      <c r="R147" s="299"/>
      <c r="S147" s="300"/>
      <c r="T147" s="305"/>
      <c r="U147" s="306"/>
      <c r="V147" s="309"/>
    </row>
    <row r="148" spans="1:22" ht="31.5" customHeight="1" x14ac:dyDescent="0.25">
      <c r="A148" s="241" t="s">
        <v>204</v>
      </c>
      <c r="B148" s="242"/>
      <c r="C148" s="242"/>
      <c r="D148" s="242"/>
      <c r="E148" s="242"/>
      <c r="F148" s="243"/>
      <c r="G148" s="215">
        <v>0</v>
      </c>
      <c r="H148" s="215">
        <v>0</v>
      </c>
      <c r="I148" s="215">
        <v>0</v>
      </c>
      <c r="J148" s="215">
        <v>0</v>
      </c>
      <c r="K148" s="215">
        <v>0</v>
      </c>
      <c r="L148" s="215">
        <v>0</v>
      </c>
      <c r="M148" s="108" t="s">
        <v>46</v>
      </c>
      <c r="N148" s="255" t="s">
        <v>342</v>
      </c>
      <c r="O148" s="256"/>
      <c r="P148" s="256"/>
      <c r="Q148" s="257"/>
      <c r="R148" s="258" t="s">
        <v>46</v>
      </c>
      <c r="S148" s="259"/>
      <c r="T148" s="258">
        <f>SUM(T125,T129,U130,T131,U132:U134,T135:T138,T139:T140)</f>
        <v>10.921400301940819</v>
      </c>
      <c r="U148" s="259"/>
      <c r="V148" s="216" t="s">
        <v>46</v>
      </c>
    </row>
    <row r="149" spans="1:22" ht="37.5" customHeight="1" x14ac:dyDescent="0.25">
      <c r="A149" s="260" t="s">
        <v>206</v>
      </c>
      <c r="B149" s="261"/>
      <c r="C149" s="261"/>
      <c r="D149" s="261"/>
      <c r="E149" s="261"/>
      <c r="F149" s="262"/>
      <c r="G149" s="111">
        <f>SUM(G126:G130)</f>
        <v>12456.86</v>
      </c>
      <c r="H149" s="111">
        <f t="shared" ref="H149:L149" si="29">SUM(H126:H130)</f>
        <v>11164.07</v>
      </c>
      <c r="I149" s="111">
        <f t="shared" si="29"/>
        <v>0</v>
      </c>
      <c r="J149" s="111">
        <f t="shared" si="29"/>
        <v>0</v>
      </c>
      <c r="K149" s="111">
        <f t="shared" si="29"/>
        <v>11164.07</v>
      </c>
      <c r="L149" s="111">
        <f t="shared" si="29"/>
        <v>0</v>
      </c>
      <c r="M149" s="108" t="s">
        <v>46</v>
      </c>
      <c r="N149" s="255" t="s">
        <v>343</v>
      </c>
      <c r="O149" s="256"/>
      <c r="P149" s="256"/>
      <c r="Q149" s="257"/>
      <c r="R149" s="258" t="s">
        <v>46</v>
      </c>
      <c r="S149" s="259"/>
      <c r="T149" s="263">
        <v>13</v>
      </c>
      <c r="U149" s="264"/>
      <c r="V149" s="216" t="s">
        <v>46</v>
      </c>
    </row>
    <row r="150" spans="1:22" ht="22.5" customHeight="1" x14ac:dyDescent="0.25">
      <c r="A150" s="241" t="s">
        <v>208</v>
      </c>
      <c r="B150" s="242"/>
      <c r="C150" s="242"/>
      <c r="D150" s="242"/>
      <c r="E150" s="242"/>
      <c r="F150" s="243"/>
      <c r="G150" s="215">
        <v>0</v>
      </c>
      <c r="H150" s="215">
        <v>0</v>
      </c>
      <c r="I150" s="215">
        <v>0</v>
      </c>
      <c r="J150" s="215">
        <v>0</v>
      </c>
      <c r="K150" s="215">
        <v>0</v>
      </c>
      <c r="L150" s="215">
        <v>0</v>
      </c>
      <c r="M150" s="108" t="s">
        <v>46</v>
      </c>
      <c r="N150" s="265" t="s">
        <v>344</v>
      </c>
      <c r="O150" s="266"/>
      <c r="P150" s="266"/>
      <c r="Q150" s="267"/>
      <c r="R150" s="271" t="s">
        <v>46</v>
      </c>
      <c r="S150" s="272"/>
      <c r="T150" s="275">
        <f>T148/T149</f>
        <v>0.84010771553390917</v>
      </c>
      <c r="U150" s="276"/>
      <c r="V150" s="239" t="s">
        <v>46</v>
      </c>
    </row>
    <row r="151" spans="1:22" ht="31.5" customHeight="1" x14ac:dyDescent="0.25">
      <c r="A151" s="241" t="s">
        <v>210</v>
      </c>
      <c r="B151" s="242"/>
      <c r="C151" s="242"/>
      <c r="D151" s="242"/>
      <c r="E151" s="242"/>
      <c r="F151" s="243"/>
      <c r="G151" s="215">
        <v>0</v>
      </c>
      <c r="H151" s="215">
        <v>0</v>
      </c>
      <c r="I151" s="215">
        <v>0</v>
      </c>
      <c r="J151" s="215">
        <v>0</v>
      </c>
      <c r="K151" s="215">
        <v>0</v>
      </c>
      <c r="L151" s="215">
        <v>0</v>
      </c>
      <c r="M151" s="108" t="s">
        <v>46</v>
      </c>
      <c r="N151" s="268"/>
      <c r="O151" s="269"/>
      <c r="P151" s="269"/>
      <c r="Q151" s="270"/>
      <c r="R151" s="273"/>
      <c r="S151" s="274"/>
      <c r="T151" s="277"/>
      <c r="U151" s="278"/>
      <c r="V151" s="240"/>
    </row>
    <row r="152" spans="1:22" ht="33" customHeight="1" x14ac:dyDescent="0.25">
      <c r="A152" s="217"/>
      <c r="B152" s="217"/>
      <c r="C152" s="217"/>
      <c r="D152" s="217"/>
      <c r="E152" s="112"/>
      <c r="F152" s="103"/>
      <c r="G152" s="103"/>
      <c r="H152" s="103"/>
      <c r="I152" s="103"/>
      <c r="J152" s="103"/>
      <c r="K152" s="103"/>
      <c r="L152" s="103"/>
      <c r="M152" s="103"/>
      <c r="N152" s="244" t="s">
        <v>345</v>
      </c>
      <c r="O152" s="245"/>
      <c r="P152" s="245"/>
      <c r="Q152" s="246"/>
      <c r="R152" s="247">
        <f>0.3*T150+0.2*M143</f>
        <v>0.43530338050758266</v>
      </c>
      <c r="S152" s="248"/>
      <c r="T152" s="248"/>
      <c r="U152" s="249"/>
      <c r="V152" s="218" t="s">
        <v>46</v>
      </c>
    </row>
    <row r="153" spans="1:22" ht="20.25" customHeight="1" x14ac:dyDescent="0.25">
      <c r="A153" s="217"/>
      <c r="B153" s="217"/>
      <c r="C153" s="217"/>
      <c r="D153" s="217"/>
      <c r="E153" s="112"/>
      <c r="F153" s="103"/>
      <c r="G153" s="103"/>
      <c r="H153" s="103"/>
      <c r="I153" s="103"/>
      <c r="J153" s="103"/>
      <c r="K153" s="103"/>
      <c r="L153" s="103"/>
      <c r="M153" s="103"/>
      <c r="N153" s="250" t="s">
        <v>346</v>
      </c>
      <c r="O153" s="251"/>
      <c r="P153" s="251"/>
      <c r="Q153" s="252"/>
      <c r="R153" s="253" t="str">
        <f>IF(R152&gt;=0.95,"Высокая эффективность",IF(AND(R152&lt;0.95,R152&gt;=0.8),"Средняя эффективность",IF(AND(R152&lt;0.8,R152&gt;=0.7),"Эффективность удовлетворительная",IF(R152&lt;0.7,"Эффективность неудовлетворительная",""))))</f>
        <v>Эффективность неудовлетворительная</v>
      </c>
      <c r="S153" s="253"/>
      <c r="T153" s="253"/>
      <c r="U153" s="253"/>
      <c r="V153" s="218" t="s">
        <v>46</v>
      </c>
    </row>
    <row r="154" spans="1:22" ht="15" customHeight="1" x14ac:dyDescent="0.25">
      <c r="A154" s="310" t="s">
        <v>347</v>
      </c>
      <c r="B154" s="311"/>
      <c r="C154" s="311"/>
      <c r="D154" s="311"/>
      <c r="E154" s="311"/>
      <c r="F154" s="312"/>
      <c r="G154" s="103"/>
      <c r="H154" s="103"/>
      <c r="I154" s="103"/>
      <c r="J154" s="103"/>
      <c r="K154" s="103"/>
      <c r="L154" s="103"/>
      <c r="M154" s="103"/>
      <c r="N154" s="103"/>
      <c r="O154" s="101"/>
      <c r="P154" s="101"/>
      <c r="Q154" s="128"/>
      <c r="R154" s="219"/>
      <c r="S154" s="219"/>
      <c r="T154" s="219"/>
      <c r="U154" s="219"/>
      <c r="V154" s="128"/>
    </row>
    <row r="155" spans="1:22" ht="15" customHeight="1" x14ac:dyDescent="0.25">
      <c r="A155" s="241" t="s">
        <v>195</v>
      </c>
      <c r="B155" s="242"/>
      <c r="C155" s="242"/>
      <c r="D155" s="242"/>
      <c r="E155" s="242"/>
      <c r="F155" s="243"/>
      <c r="G155" s="220">
        <f>G156+G163</f>
        <v>386504.43</v>
      </c>
      <c r="H155" s="220">
        <f t="shared" ref="H155:L155" si="30">H156+H163</f>
        <v>383856.47000000003</v>
      </c>
      <c r="I155" s="220">
        <f t="shared" si="30"/>
        <v>889.42</v>
      </c>
      <c r="J155" s="220">
        <f t="shared" si="30"/>
        <v>1666.577</v>
      </c>
      <c r="K155" s="220">
        <f t="shared" si="30"/>
        <v>384633.62699999998</v>
      </c>
      <c r="L155" s="220">
        <f t="shared" si="30"/>
        <v>0</v>
      </c>
      <c r="M155" s="105">
        <f t="shared" si="18"/>
        <v>0.99515968549183254</v>
      </c>
      <c r="N155" s="279" t="s">
        <v>348</v>
      </c>
      <c r="O155" s="280"/>
      <c r="P155" s="280"/>
      <c r="Q155" s="281"/>
      <c r="R155" s="284">
        <f>SUM(R66,R89,R109,R143)</f>
        <v>11.926115540287913</v>
      </c>
      <c r="S155" s="285"/>
      <c r="T155" s="284" t="s">
        <v>46</v>
      </c>
      <c r="U155" s="285"/>
      <c r="V155" s="212" t="s">
        <v>46</v>
      </c>
    </row>
    <row r="156" spans="1:22" ht="34.5" customHeight="1" x14ac:dyDescent="0.25">
      <c r="A156" s="241" t="s">
        <v>197</v>
      </c>
      <c r="B156" s="242"/>
      <c r="C156" s="242"/>
      <c r="D156" s="242"/>
      <c r="E156" s="242"/>
      <c r="F156" s="243"/>
      <c r="G156" s="221">
        <f>SUM(G158:G162)</f>
        <v>386504.43</v>
      </c>
      <c r="H156" s="222">
        <f t="shared" ref="H156:L156" si="31">SUM(H158:H162)</f>
        <v>383856.47000000003</v>
      </c>
      <c r="I156" s="222">
        <f t="shared" si="31"/>
        <v>889.42</v>
      </c>
      <c r="J156" s="222">
        <f t="shared" si="31"/>
        <v>1666.577</v>
      </c>
      <c r="K156" s="222">
        <f t="shared" si="31"/>
        <v>384633.62699999998</v>
      </c>
      <c r="L156" s="222">
        <f t="shared" si="31"/>
        <v>0</v>
      </c>
      <c r="M156" s="108" t="s">
        <v>46</v>
      </c>
      <c r="N156" s="279" t="s">
        <v>349</v>
      </c>
      <c r="O156" s="280"/>
      <c r="P156" s="280"/>
      <c r="Q156" s="281"/>
      <c r="R156" s="282">
        <f>R67+R90+R110+R144</f>
        <v>13</v>
      </c>
      <c r="S156" s="283"/>
      <c r="T156" s="284" t="s">
        <v>46</v>
      </c>
      <c r="U156" s="285"/>
      <c r="V156" s="212" t="s">
        <v>46</v>
      </c>
    </row>
    <row r="157" spans="1:22" ht="24" customHeight="1" x14ac:dyDescent="0.25">
      <c r="A157" s="241" t="s">
        <v>199</v>
      </c>
      <c r="B157" s="242"/>
      <c r="C157" s="242"/>
      <c r="D157" s="242"/>
      <c r="E157" s="242"/>
      <c r="F157" s="243"/>
      <c r="G157" s="223"/>
      <c r="H157" s="223"/>
      <c r="I157" s="223"/>
      <c r="J157" s="223"/>
      <c r="K157" s="110"/>
      <c r="L157" s="110"/>
      <c r="M157" s="108"/>
      <c r="N157" s="286" t="s">
        <v>350</v>
      </c>
      <c r="O157" s="287"/>
      <c r="P157" s="287"/>
      <c r="Q157" s="288"/>
      <c r="R157" s="295">
        <f>R155/R156</f>
        <v>0.91739350309907031</v>
      </c>
      <c r="S157" s="296"/>
      <c r="T157" s="301" t="s">
        <v>46</v>
      </c>
      <c r="U157" s="302"/>
      <c r="V157" s="307" t="s">
        <v>46</v>
      </c>
    </row>
    <row r="158" spans="1:22" ht="28.5" customHeight="1" x14ac:dyDescent="0.25">
      <c r="A158" s="241" t="s">
        <v>201</v>
      </c>
      <c r="B158" s="242"/>
      <c r="C158" s="242"/>
      <c r="D158" s="242"/>
      <c r="E158" s="242"/>
      <c r="F158" s="243"/>
      <c r="G158" s="222">
        <f t="shared" ref="G158:L163" si="32">SUM(G69,G92,G112,G146)</f>
        <v>313916.5</v>
      </c>
      <c r="H158" s="222">
        <f t="shared" si="32"/>
        <v>312904.08</v>
      </c>
      <c r="I158" s="222">
        <f t="shared" si="32"/>
        <v>19.41</v>
      </c>
      <c r="J158" s="222">
        <f t="shared" si="32"/>
        <v>17.536999999999999</v>
      </c>
      <c r="K158" s="222">
        <f t="shared" si="32"/>
        <v>312902.20699999999</v>
      </c>
      <c r="L158" s="222">
        <f t="shared" si="32"/>
        <v>0</v>
      </c>
      <c r="M158" s="108" t="s">
        <v>46</v>
      </c>
      <c r="N158" s="289"/>
      <c r="O158" s="290"/>
      <c r="P158" s="290"/>
      <c r="Q158" s="291"/>
      <c r="R158" s="297"/>
      <c r="S158" s="298"/>
      <c r="T158" s="303"/>
      <c r="U158" s="304"/>
      <c r="V158" s="308"/>
    </row>
    <row r="159" spans="1:22" ht="24.75" customHeight="1" x14ac:dyDescent="0.25">
      <c r="A159" s="241" t="s">
        <v>202</v>
      </c>
      <c r="B159" s="242"/>
      <c r="C159" s="242"/>
      <c r="D159" s="242"/>
      <c r="E159" s="242"/>
      <c r="F159" s="243"/>
      <c r="G159" s="111">
        <f t="shared" si="32"/>
        <v>0</v>
      </c>
      <c r="H159" s="111">
        <f t="shared" si="32"/>
        <v>0</v>
      </c>
      <c r="I159" s="111">
        <f t="shared" si="32"/>
        <v>0</v>
      </c>
      <c r="J159" s="111">
        <f t="shared" si="32"/>
        <v>0</v>
      </c>
      <c r="K159" s="111">
        <f t="shared" si="32"/>
        <v>0</v>
      </c>
      <c r="L159" s="111">
        <f t="shared" si="32"/>
        <v>0</v>
      </c>
      <c r="M159" s="108" t="s">
        <v>46</v>
      </c>
      <c r="N159" s="292"/>
      <c r="O159" s="293"/>
      <c r="P159" s="293"/>
      <c r="Q159" s="294"/>
      <c r="R159" s="299"/>
      <c r="S159" s="300"/>
      <c r="T159" s="305"/>
      <c r="U159" s="306"/>
      <c r="V159" s="309"/>
    </row>
    <row r="160" spans="1:22" ht="24.75" customHeight="1" x14ac:dyDescent="0.25">
      <c r="A160" s="241" t="s">
        <v>204</v>
      </c>
      <c r="B160" s="242"/>
      <c r="C160" s="242"/>
      <c r="D160" s="242"/>
      <c r="E160" s="242"/>
      <c r="F160" s="243"/>
      <c r="G160" s="111">
        <f t="shared" si="32"/>
        <v>0</v>
      </c>
      <c r="H160" s="111">
        <f t="shared" si="32"/>
        <v>0</v>
      </c>
      <c r="I160" s="111">
        <f t="shared" si="32"/>
        <v>0</v>
      </c>
      <c r="J160" s="111">
        <f t="shared" si="32"/>
        <v>0</v>
      </c>
      <c r="K160" s="111">
        <f t="shared" si="32"/>
        <v>0</v>
      </c>
      <c r="L160" s="111">
        <f t="shared" si="32"/>
        <v>0</v>
      </c>
      <c r="M160" s="108" t="s">
        <v>46</v>
      </c>
      <c r="N160" s="255" t="s">
        <v>351</v>
      </c>
      <c r="O160" s="256"/>
      <c r="P160" s="256"/>
      <c r="Q160" s="257"/>
      <c r="R160" s="258" t="s">
        <v>46</v>
      </c>
      <c r="S160" s="259"/>
      <c r="T160" s="258">
        <f>SUM(T71,T94,T114,T148)</f>
        <v>25.972002465647698</v>
      </c>
      <c r="U160" s="259"/>
      <c r="V160" s="216" t="s">
        <v>46</v>
      </c>
    </row>
    <row r="161" spans="1:22" ht="32.25" customHeight="1" x14ac:dyDescent="0.25">
      <c r="A161" s="260" t="s">
        <v>206</v>
      </c>
      <c r="B161" s="261"/>
      <c r="C161" s="261"/>
      <c r="D161" s="261"/>
      <c r="E161" s="261"/>
      <c r="F161" s="262"/>
      <c r="G161" s="224">
        <f t="shared" si="32"/>
        <v>72587.929999999993</v>
      </c>
      <c r="H161" s="111">
        <f t="shared" si="32"/>
        <v>70952.39</v>
      </c>
      <c r="I161" s="111">
        <f t="shared" si="32"/>
        <v>870.01</v>
      </c>
      <c r="J161" s="111">
        <f t="shared" si="32"/>
        <v>1649.04</v>
      </c>
      <c r="K161" s="111">
        <f t="shared" si="32"/>
        <v>71731.42</v>
      </c>
      <c r="L161" s="111">
        <f t="shared" si="32"/>
        <v>0</v>
      </c>
      <c r="M161" s="108" t="s">
        <v>46</v>
      </c>
      <c r="N161" s="255" t="s">
        <v>352</v>
      </c>
      <c r="O161" s="256"/>
      <c r="P161" s="256"/>
      <c r="Q161" s="257"/>
      <c r="R161" s="258" t="s">
        <v>46</v>
      </c>
      <c r="S161" s="259"/>
      <c r="T161" s="263">
        <f>T72+T95+T115+T149</f>
        <v>32</v>
      </c>
      <c r="U161" s="264"/>
      <c r="V161" s="216" t="s">
        <v>46</v>
      </c>
    </row>
    <row r="162" spans="1:22" ht="22.5" customHeight="1" x14ac:dyDescent="0.25">
      <c r="A162" s="241" t="s">
        <v>208</v>
      </c>
      <c r="B162" s="242"/>
      <c r="C162" s="242"/>
      <c r="D162" s="242"/>
      <c r="E162" s="242"/>
      <c r="F162" s="243"/>
      <c r="G162" s="225">
        <f t="shared" si="32"/>
        <v>0</v>
      </c>
      <c r="H162" s="225">
        <f t="shared" si="32"/>
        <v>0</v>
      </c>
      <c r="I162" s="225">
        <f t="shared" si="32"/>
        <v>0</v>
      </c>
      <c r="J162" s="225">
        <f t="shared" si="32"/>
        <v>0</v>
      </c>
      <c r="K162" s="225">
        <f t="shared" si="32"/>
        <v>0</v>
      </c>
      <c r="L162" s="225">
        <f t="shared" si="32"/>
        <v>0</v>
      </c>
      <c r="M162" s="108" t="s">
        <v>46</v>
      </c>
      <c r="N162" s="265" t="s">
        <v>353</v>
      </c>
      <c r="O162" s="266"/>
      <c r="P162" s="266"/>
      <c r="Q162" s="267"/>
      <c r="R162" s="271" t="s">
        <v>46</v>
      </c>
      <c r="S162" s="272"/>
      <c r="T162" s="275">
        <f>T160/T161</f>
        <v>0.81162507705149056</v>
      </c>
      <c r="U162" s="276"/>
      <c r="V162" s="239" t="s">
        <v>46</v>
      </c>
    </row>
    <row r="163" spans="1:22" ht="26.25" customHeight="1" x14ac:dyDescent="0.25">
      <c r="A163" s="241" t="s">
        <v>210</v>
      </c>
      <c r="B163" s="242"/>
      <c r="C163" s="242"/>
      <c r="D163" s="242"/>
      <c r="E163" s="242"/>
      <c r="F163" s="243"/>
      <c r="G163" s="111">
        <f t="shared" si="32"/>
        <v>0</v>
      </c>
      <c r="H163" s="111">
        <f t="shared" si="32"/>
        <v>0</v>
      </c>
      <c r="I163" s="111">
        <f t="shared" si="32"/>
        <v>0</v>
      </c>
      <c r="J163" s="111">
        <f t="shared" si="32"/>
        <v>0</v>
      </c>
      <c r="K163" s="111">
        <f t="shared" si="32"/>
        <v>0</v>
      </c>
      <c r="L163" s="111">
        <f t="shared" si="32"/>
        <v>0</v>
      </c>
      <c r="M163" s="108" t="s">
        <v>46</v>
      </c>
      <c r="N163" s="268"/>
      <c r="O163" s="269"/>
      <c r="P163" s="269"/>
      <c r="Q163" s="270"/>
      <c r="R163" s="273"/>
      <c r="S163" s="274"/>
      <c r="T163" s="277"/>
      <c r="U163" s="278"/>
      <c r="V163" s="240"/>
    </row>
    <row r="164" spans="1:22" ht="35.25" customHeight="1" x14ac:dyDescent="0.25">
      <c r="A164" s="217"/>
      <c r="B164" s="217"/>
      <c r="C164" s="217"/>
      <c r="D164" s="217"/>
      <c r="E164" s="112"/>
      <c r="F164" s="103"/>
      <c r="G164" s="103"/>
      <c r="H164" s="103"/>
      <c r="I164" s="103"/>
      <c r="J164" s="103"/>
      <c r="K164" s="103"/>
      <c r="L164" s="103"/>
      <c r="M164" s="103"/>
      <c r="N164" s="244" t="s">
        <v>354</v>
      </c>
      <c r="O164" s="245"/>
      <c r="P164" s="245"/>
      <c r="Q164" s="246"/>
      <c r="R164" s="247">
        <f>0.5*R157+0.3*T162+0.2*M155</f>
        <v>0.90121621176334887</v>
      </c>
      <c r="S164" s="248"/>
      <c r="T164" s="248"/>
      <c r="U164" s="249"/>
      <c r="V164" s="218" t="s">
        <v>46</v>
      </c>
    </row>
    <row r="165" spans="1:22" ht="20.25" customHeight="1" x14ac:dyDescent="0.25">
      <c r="A165" s="217"/>
      <c r="B165" s="217"/>
      <c r="C165" s="217"/>
      <c r="D165" s="217"/>
      <c r="E165" s="112"/>
      <c r="F165" s="103"/>
      <c r="G165" s="103"/>
      <c r="H165" s="103"/>
      <c r="I165" s="103"/>
      <c r="J165" s="103"/>
      <c r="K165" s="103"/>
      <c r="L165" s="103"/>
      <c r="M165" s="103"/>
      <c r="N165" s="250" t="s">
        <v>355</v>
      </c>
      <c r="O165" s="251"/>
      <c r="P165" s="251"/>
      <c r="Q165" s="252"/>
      <c r="R165" s="253" t="str">
        <f>IF(R164&gt;=0.95,"Высокая эффективность",IF(AND(R164&lt;0.95,R164&gt;=0.8),"Средняя эффективность",IF(AND(R164&lt;0.8,R164&gt;=0.7),"Эффективность удовлетворительная",IF(R164&lt;0.7,"Эффективность неудовлетворительная",""))))</f>
        <v>Средняя эффективность</v>
      </c>
      <c r="S165" s="253"/>
      <c r="T165" s="253"/>
      <c r="U165" s="253"/>
      <c r="V165" s="218" t="s">
        <v>46</v>
      </c>
    </row>
    <row r="166" spans="1:22" ht="15.75" x14ac:dyDescent="0.25">
      <c r="A166" s="226"/>
      <c r="B166" s="226"/>
      <c r="C166" s="226"/>
      <c r="D166" s="128"/>
      <c r="E166" s="128"/>
      <c r="F166" s="128"/>
      <c r="G166" s="128"/>
      <c r="H166" s="128"/>
      <c r="I166" s="128"/>
      <c r="J166" s="128"/>
      <c r="K166" s="128"/>
      <c r="L166" s="128"/>
      <c r="M166" s="128"/>
      <c r="N166" s="128"/>
      <c r="O166" s="227"/>
      <c r="P166" s="128"/>
      <c r="Q166" s="128"/>
      <c r="R166" s="128"/>
      <c r="S166" s="128"/>
      <c r="T166" s="128"/>
      <c r="U166" s="128"/>
      <c r="V166" s="128"/>
    </row>
    <row r="167" spans="1:22" ht="15.75" x14ac:dyDescent="0.25">
      <c r="A167" s="13"/>
      <c r="B167" s="13"/>
      <c r="C167" s="13"/>
      <c r="D167" s="14"/>
      <c r="E167" s="14"/>
      <c r="F167" s="14"/>
      <c r="G167" s="254"/>
      <c r="H167" s="254"/>
      <c r="I167" s="254"/>
      <c r="J167" s="254"/>
      <c r="K167" s="254"/>
      <c r="L167" s="254"/>
      <c r="M167" s="254"/>
      <c r="N167" s="14"/>
      <c r="O167" s="228"/>
      <c r="P167" s="14"/>
      <c r="Q167" s="14"/>
      <c r="R167" s="14"/>
      <c r="S167" s="14"/>
      <c r="T167" s="14"/>
      <c r="U167" s="14"/>
      <c r="V167" s="14"/>
    </row>
    <row r="168" spans="1:22" ht="15.75" x14ac:dyDescent="0.25">
      <c r="A168" s="13"/>
      <c r="B168" s="13"/>
      <c r="C168" s="13"/>
      <c r="D168" s="14"/>
      <c r="E168" s="14"/>
      <c r="F168" s="14"/>
      <c r="G168" s="254"/>
      <c r="H168" s="254"/>
      <c r="I168" s="254"/>
      <c r="J168" s="254"/>
      <c r="K168" s="254"/>
      <c r="L168" s="254"/>
      <c r="M168" s="254"/>
      <c r="N168" s="14"/>
      <c r="O168" s="228"/>
      <c r="P168" s="14"/>
      <c r="Q168" s="14"/>
      <c r="R168" s="14"/>
      <c r="S168" s="14"/>
      <c r="T168" s="14"/>
      <c r="U168" s="14"/>
      <c r="V168" s="14"/>
    </row>
  </sheetData>
  <sheetProtection algorithmName="SHA-512" hashValue="9+eQcObCD2YS9uXG3brbeq6ztWKbaGUHC40Ovgk8aSco9xVvuI9NYOQoQDfih9vzz3Lx9IBvrMwK81+Pujf6ag==" saltValue="9w1cC9vJe/mIKmynS+E/dA==" spinCount="100000" sheet="1" objects="1" scenarios="1" formatCells="0" formatColumns="0" formatRows="0"/>
  <mergeCells count="276">
    <mergeCell ref="A1:V1"/>
    <mergeCell ref="A3:C3"/>
    <mergeCell ref="D3:D5"/>
    <mergeCell ref="E3:E5"/>
    <mergeCell ref="F3:F5"/>
    <mergeCell ref="G3:K3"/>
    <mergeCell ref="L3:L5"/>
    <mergeCell ref="M3:M5"/>
    <mergeCell ref="N3:U3"/>
    <mergeCell ref="V3:V5"/>
    <mergeCell ref="A4:A5"/>
    <mergeCell ref="B4:B5"/>
    <mergeCell ref="C4:C5"/>
    <mergeCell ref="G4:G5"/>
    <mergeCell ref="H4:I4"/>
    <mergeCell ref="J4:J5"/>
    <mergeCell ref="K4:K5"/>
    <mergeCell ref="N4:N5"/>
    <mergeCell ref="O4:O5"/>
    <mergeCell ref="P4:P5"/>
    <mergeCell ref="Q4:Q5"/>
    <mergeCell ref="R4:S4"/>
    <mergeCell ref="T4:U4"/>
    <mergeCell ref="A7:A15"/>
    <mergeCell ref="B7:B15"/>
    <mergeCell ref="C7:C15"/>
    <mergeCell ref="D7:M15"/>
    <mergeCell ref="D16:V16"/>
    <mergeCell ref="A17:A22"/>
    <mergeCell ref="B17:B22"/>
    <mergeCell ref="C17:C22"/>
    <mergeCell ref="D17:M22"/>
    <mergeCell ref="A23:A25"/>
    <mergeCell ref="B23:B25"/>
    <mergeCell ref="C23:C25"/>
    <mergeCell ref="D23:M25"/>
    <mergeCell ref="D26:V26"/>
    <mergeCell ref="D32:V32"/>
    <mergeCell ref="D36:V36"/>
    <mergeCell ref="A38:A39"/>
    <mergeCell ref="B38:B39"/>
    <mergeCell ref="C38:C39"/>
    <mergeCell ref="D38:M39"/>
    <mergeCell ref="D40:V40"/>
    <mergeCell ref="D43:V43"/>
    <mergeCell ref="A45:A47"/>
    <mergeCell ref="B45:B47"/>
    <mergeCell ref="C45:C47"/>
    <mergeCell ref="A48:A49"/>
    <mergeCell ref="B48:B49"/>
    <mergeCell ref="C48:C49"/>
    <mergeCell ref="D48:M49"/>
    <mergeCell ref="D50:V50"/>
    <mergeCell ref="A57:A59"/>
    <mergeCell ref="B57:B59"/>
    <mergeCell ref="C57:C59"/>
    <mergeCell ref="D57:M59"/>
    <mergeCell ref="D60:V60"/>
    <mergeCell ref="A65:F65"/>
    <mergeCell ref="G65:M65"/>
    <mergeCell ref="N65:O65"/>
    <mergeCell ref="Q65:R65"/>
    <mergeCell ref="A66:F66"/>
    <mergeCell ref="N66:Q66"/>
    <mergeCell ref="R66:S66"/>
    <mergeCell ref="T66:U66"/>
    <mergeCell ref="A67:F67"/>
    <mergeCell ref="N67:Q67"/>
    <mergeCell ref="R67:S67"/>
    <mergeCell ref="T67:U67"/>
    <mergeCell ref="A68:F68"/>
    <mergeCell ref="N68:Q70"/>
    <mergeCell ref="R68:S70"/>
    <mergeCell ref="T68:U70"/>
    <mergeCell ref="V68:V70"/>
    <mergeCell ref="A69:F69"/>
    <mergeCell ref="A70:F70"/>
    <mergeCell ref="A71:F71"/>
    <mergeCell ref="N71:Q71"/>
    <mergeCell ref="R71:S71"/>
    <mergeCell ref="T71:U71"/>
    <mergeCell ref="A72:F72"/>
    <mergeCell ref="N72:Q72"/>
    <mergeCell ref="R72:S72"/>
    <mergeCell ref="T72:U72"/>
    <mergeCell ref="A73:F73"/>
    <mergeCell ref="N73:Q74"/>
    <mergeCell ref="R73:S74"/>
    <mergeCell ref="T73:U74"/>
    <mergeCell ref="V73:V74"/>
    <mergeCell ref="A74:F74"/>
    <mergeCell ref="A75:F75"/>
    <mergeCell ref="N75:Q75"/>
    <mergeCell ref="R75:U75"/>
    <mergeCell ref="A76:F76"/>
    <mergeCell ref="N76:Q76"/>
    <mergeCell ref="R76:U76"/>
    <mergeCell ref="D78:V78"/>
    <mergeCell ref="A79:A80"/>
    <mergeCell ref="B79:B80"/>
    <mergeCell ref="C79:C80"/>
    <mergeCell ref="D79:M80"/>
    <mergeCell ref="D81:M81"/>
    <mergeCell ref="D82:T82"/>
    <mergeCell ref="N83:N84"/>
    <mergeCell ref="O83:O84"/>
    <mergeCell ref="P83:P84"/>
    <mergeCell ref="Q83:Q84"/>
    <mergeCell ref="R83:R84"/>
    <mergeCell ref="S83:S84"/>
    <mergeCell ref="T83:T84"/>
    <mergeCell ref="U83:U84"/>
    <mergeCell ref="V83:V84"/>
    <mergeCell ref="A86:A87"/>
    <mergeCell ref="B86:B87"/>
    <mergeCell ref="C86:C87"/>
    <mergeCell ref="D86:D87"/>
    <mergeCell ref="E86:E87"/>
    <mergeCell ref="F86:F87"/>
    <mergeCell ref="G86:G87"/>
    <mergeCell ref="H86:H87"/>
    <mergeCell ref="I86:I87"/>
    <mergeCell ref="J86:J87"/>
    <mergeCell ref="K86:K87"/>
    <mergeCell ref="L86:L87"/>
    <mergeCell ref="M86:M87"/>
    <mergeCell ref="A88:F88"/>
    <mergeCell ref="A89:F89"/>
    <mergeCell ref="N89:Q89"/>
    <mergeCell ref="R89:S89"/>
    <mergeCell ref="T89:U89"/>
    <mergeCell ref="A90:F90"/>
    <mergeCell ref="N90:Q90"/>
    <mergeCell ref="R90:S90"/>
    <mergeCell ref="T90:U90"/>
    <mergeCell ref="A91:D91"/>
    <mergeCell ref="N91:Q93"/>
    <mergeCell ref="R91:S93"/>
    <mergeCell ref="T91:U93"/>
    <mergeCell ref="V91:V93"/>
    <mergeCell ref="A92:F92"/>
    <mergeCell ref="A93:F93"/>
    <mergeCell ref="A94:F94"/>
    <mergeCell ref="N94:Q94"/>
    <mergeCell ref="R94:S94"/>
    <mergeCell ref="T94:U94"/>
    <mergeCell ref="A95:F95"/>
    <mergeCell ref="N95:Q95"/>
    <mergeCell ref="R95:S95"/>
    <mergeCell ref="T95:U95"/>
    <mergeCell ref="A96:F96"/>
    <mergeCell ref="N96:Q97"/>
    <mergeCell ref="R96:S97"/>
    <mergeCell ref="T96:U97"/>
    <mergeCell ref="V96:V97"/>
    <mergeCell ref="A97:F97"/>
    <mergeCell ref="N98:Q98"/>
    <mergeCell ref="R98:U98"/>
    <mergeCell ref="N99:Q99"/>
    <mergeCell ref="R99:U99"/>
    <mergeCell ref="A100:N100"/>
    <mergeCell ref="A101:V101"/>
    <mergeCell ref="D102:M102"/>
    <mergeCell ref="D103:M103"/>
    <mergeCell ref="D104:V104"/>
    <mergeCell ref="A108:F108"/>
    <mergeCell ref="A109:F109"/>
    <mergeCell ref="N109:Q109"/>
    <mergeCell ref="R109:S109"/>
    <mergeCell ref="T109:U109"/>
    <mergeCell ref="A110:F110"/>
    <mergeCell ref="N110:Q110"/>
    <mergeCell ref="R110:S110"/>
    <mergeCell ref="T110:U110"/>
    <mergeCell ref="A111:F111"/>
    <mergeCell ref="N111:Q113"/>
    <mergeCell ref="R111:S113"/>
    <mergeCell ref="T111:U113"/>
    <mergeCell ref="V111:V113"/>
    <mergeCell ref="A112:F112"/>
    <mergeCell ref="A113:F113"/>
    <mergeCell ref="A114:F114"/>
    <mergeCell ref="N114:Q114"/>
    <mergeCell ref="R114:S114"/>
    <mergeCell ref="T114:U114"/>
    <mergeCell ref="A115:F115"/>
    <mergeCell ref="N115:Q115"/>
    <mergeCell ref="R115:S115"/>
    <mergeCell ref="T115:U115"/>
    <mergeCell ref="A116:F116"/>
    <mergeCell ref="N116:Q117"/>
    <mergeCell ref="R116:S117"/>
    <mergeCell ref="T116:U117"/>
    <mergeCell ref="V116:V117"/>
    <mergeCell ref="A117:F117"/>
    <mergeCell ref="N118:Q118"/>
    <mergeCell ref="R118:U118"/>
    <mergeCell ref="N119:Q119"/>
    <mergeCell ref="R119:U119"/>
    <mergeCell ref="A121:V121"/>
    <mergeCell ref="D122:M122"/>
    <mergeCell ref="D123:M123"/>
    <mergeCell ref="E124:V124"/>
    <mergeCell ref="A141:F141"/>
    <mergeCell ref="A142:F142"/>
    <mergeCell ref="A143:F143"/>
    <mergeCell ref="N143:Q143"/>
    <mergeCell ref="R143:S143"/>
    <mergeCell ref="T143:U143"/>
    <mergeCell ref="A144:F144"/>
    <mergeCell ref="N144:Q144"/>
    <mergeCell ref="R144:S144"/>
    <mergeCell ref="T144:U144"/>
    <mergeCell ref="A145:F145"/>
    <mergeCell ref="N145:Q147"/>
    <mergeCell ref="R145:S147"/>
    <mergeCell ref="T145:U147"/>
    <mergeCell ref="V145:V147"/>
    <mergeCell ref="A146:F146"/>
    <mergeCell ref="A147:F147"/>
    <mergeCell ref="A148:F148"/>
    <mergeCell ref="N148:Q148"/>
    <mergeCell ref="R148:S148"/>
    <mergeCell ref="T148:U148"/>
    <mergeCell ref="A149:F149"/>
    <mergeCell ref="N149:Q149"/>
    <mergeCell ref="R149:S149"/>
    <mergeCell ref="T149:U149"/>
    <mergeCell ref="A150:F150"/>
    <mergeCell ref="N150:Q151"/>
    <mergeCell ref="R150:S151"/>
    <mergeCell ref="T150:U151"/>
    <mergeCell ref="V150:V151"/>
    <mergeCell ref="A151:F151"/>
    <mergeCell ref="N152:Q152"/>
    <mergeCell ref="R152:U152"/>
    <mergeCell ref="N153:Q153"/>
    <mergeCell ref="R153:U153"/>
    <mergeCell ref="A154:F154"/>
    <mergeCell ref="A155:F155"/>
    <mergeCell ref="N155:Q155"/>
    <mergeCell ref="R155:S155"/>
    <mergeCell ref="T155:U155"/>
    <mergeCell ref="A156:F156"/>
    <mergeCell ref="N156:Q156"/>
    <mergeCell ref="R156:S156"/>
    <mergeCell ref="T156:U156"/>
    <mergeCell ref="A157:F157"/>
    <mergeCell ref="N157:Q159"/>
    <mergeCell ref="R157:S159"/>
    <mergeCell ref="T157:U159"/>
    <mergeCell ref="V157:V159"/>
    <mergeCell ref="A158:F158"/>
    <mergeCell ref="A159:F159"/>
    <mergeCell ref="A160:F160"/>
    <mergeCell ref="N160:Q160"/>
    <mergeCell ref="R160:S160"/>
    <mergeCell ref="T160:U160"/>
    <mergeCell ref="A161:F161"/>
    <mergeCell ref="N161:Q161"/>
    <mergeCell ref="R161:S161"/>
    <mergeCell ref="T161:U161"/>
    <mergeCell ref="A162:F162"/>
    <mergeCell ref="N162:Q163"/>
    <mergeCell ref="R162:S163"/>
    <mergeCell ref="T162:U163"/>
    <mergeCell ref="V162:V163"/>
    <mergeCell ref="A163:F163"/>
    <mergeCell ref="N164:Q164"/>
    <mergeCell ref="R164:U164"/>
    <mergeCell ref="N165:Q165"/>
    <mergeCell ref="R165:U165"/>
    <mergeCell ref="G167:K167"/>
    <mergeCell ref="L167:M167"/>
    <mergeCell ref="G168:K168"/>
    <mergeCell ref="L168:M168"/>
  </mergeCells>
  <conditionalFormatting sqref="R102:U103">
    <cfRule type="containsErrors" priority="13">
      <formula>ISERROR(R102)</formula>
    </cfRule>
  </conditionalFormatting>
  <conditionalFormatting sqref="R119:U119 R122:R123 T125:T129 T131 U132:U134 T135:T140 R153:U153 R165:U165 R7 S8 R9:R11 S12 R13:R15 R17 S18 R19:R21 S22:S23 R24:R25 T27:T31 T33:T35 T37 R38:R39 T41:T42 T44 T46:T47 S48:S49 T51:T52 U53 T54:T56 R57:R59 T61:T64 R76:U76 R79:R81 T83 T85:T87 R99:U99 R102:R103 T105:T107">
    <cfRule type="containsErrors" dxfId="19" priority="138">
      <formula>ISERROR(R7)</formula>
    </cfRule>
  </conditionalFormatting>
  <conditionalFormatting sqref="R119:U119 R122:R123 T125:T129 T131 U132:U134 T135:T140 R153:U153 R165:U165 R7 S8 R9:R11 S12 R13:R15 R17 S18 R19:R21 S22:S23 R24:R25 T27:T31 T33:T35 T37 R38:R39 T41:T42 T44 T46:T47 S48:S49 T51:T52 U53 T54:T56 R57:R59 T61:T64 R76:U76 R79:R81 T83 T85:T87 R99:U99 R102:R103 T105:T107">
    <cfRule type="containsErrors" dxfId="18" priority="137">
      <formula>ISERROR(R7)</formula>
    </cfRule>
  </conditionalFormatting>
  <conditionalFormatting sqref="M109 M125:M140 M143 M155 R119:U119 R153:U153 R165:U165 R76:U76 M27:M31 M33:M35 M37 M41:M42 M44:M47 M51:M56 M61:M64 M66 M83:M87 M89 M105:M107 R99:U99">
    <cfRule type="containsErrors" dxfId="17" priority="90">
      <formula>ISERROR(M27)</formula>
    </cfRule>
  </conditionalFormatting>
  <conditionalFormatting sqref="M1:M103 M105:M1048576 R27:U31 R33:U35 R41:U42 R44:U47 R51:U56 R61:U64 R71:U74 R83:U87 R105:U107">
    <cfRule type="containsErrors" dxfId="16" priority="36">
      <formula>ISERROR(M1)</formula>
    </cfRule>
  </conditionalFormatting>
  <conditionalFormatting sqref="M143 M89 M66">
    <cfRule type="containsErrors" dxfId="15" priority="35">
      <formula>ISERROR(M66)</formula>
    </cfRule>
  </conditionalFormatting>
  <conditionalFormatting sqref="M155">
    <cfRule type="containsErrors" dxfId="14" priority="34">
      <formula>ISERROR(M155)</formula>
    </cfRule>
  </conditionalFormatting>
  <conditionalFormatting sqref="R7:S15 R17:U25 R38:U39 R48:U49 R57:U59 R66:S70 R79:U81">
    <cfRule type="containsErrors" dxfId="13" priority="31">
      <formula>ISERROR(R7)</formula>
    </cfRule>
  </conditionalFormatting>
  <conditionalFormatting sqref="R75:U76 R98:U99">
    <cfRule type="containsErrors" dxfId="12" priority="17">
      <formula>ISERROR(R75)</formula>
    </cfRule>
  </conditionalFormatting>
  <conditionalFormatting sqref="R102:U103">
    <cfRule type="containsErrors" dxfId="11" priority="12">
      <formula>ISERROR(R102)</formula>
    </cfRule>
  </conditionalFormatting>
  <conditionalFormatting sqref="R114:U117">
    <cfRule type="containsErrors" dxfId="10" priority="10">
      <formula>ISERROR(R114)</formula>
    </cfRule>
  </conditionalFormatting>
  <conditionalFormatting sqref="R118:U119">
    <cfRule type="containsErrors" dxfId="9" priority="9">
      <formula>ISERROR(R118)</formula>
    </cfRule>
  </conditionalFormatting>
  <conditionalFormatting sqref="R122:U123">
    <cfRule type="containsErrors" dxfId="8" priority="8">
      <formula>ISERROR(R122)</formula>
    </cfRule>
  </conditionalFormatting>
  <conditionalFormatting sqref="R125:U129 R130:T130 R131:U140">
    <cfRule type="containsErrors" dxfId="7" priority="7">
      <formula>ISERROR(R125)</formula>
    </cfRule>
  </conditionalFormatting>
  <conditionalFormatting sqref="R148:U151">
    <cfRule type="containsErrors" dxfId="6" priority="6">
      <formula>ISERROR(R148)</formula>
    </cfRule>
  </conditionalFormatting>
  <conditionalFormatting sqref="R152:U152">
    <cfRule type="containsErrors" dxfId="5" priority="5">
      <formula>ISERROR(R152)</formula>
    </cfRule>
  </conditionalFormatting>
  <conditionalFormatting sqref="U130">
    <cfRule type="containsErrors" dxfId="4" priority="139">
      <formula>ISERROR(R20)</formula>
    </cfRule>
  </conditionalFormatting>
  <conditionalFormatting sqref="R153:U153">
    <cfRule type="containsErrors" dxfId="3" priority="4">
      <formula>ISERROR(R153)</formula>
    </cfRule>
  </conditionalFormatting>
  <conditionalFormatting sqref="R155:U159">
    <cfRule type="containsErrors" dxfId="2" priority="3">
      <formula>ISERROR(R155)</formula>
    </cfRule>
  </conditionalFormatting>
  <conditionalFormatting sqref="R160:U163">
    <cfRule type="containsErrors" dxfId="1" priority="2">
      <formula>ISERROR(R160)</formula>
    </cfRule>
  </conditionalFormatting>
  <conditionalFormatting sqref="R164:U165">
    <cfRule type="containsErrors" dxfId="0" priority="1">
      <formula>ISERROR(R164)</formula>
    </cfRule>
  </conditionalFormatting>
  <pageMargins left="0.70866141732283472" right="0.70866141732283472" top="0.74803149606299213" bottom="0.74803149606299213" header="0.31496062992125984" footer="0.31496062992125984"/>
  <pageSetup paperSize="9" scale="43" firstPageNumber="2147483648" orientation="landscape" errors="blank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СПН Форма 3</vt:lpstr>
      <vt:lpstr>СПН Форма 1_2022</vt:lpstr>
      <vt:lpstr>'СПН Форма 1_2022'!_GoBack</vt:lpstr>
      <vt:lpstr>'СПН Форма 1_2022'!Область_печати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Тенсина Марина Олеговна</dc:creator>
  <cp:lastModifiedBy>Тенсина Марина Олеговна</cp:lastModifiedBy>
  <cp:revision>25</cp:revision>
  <dcterms:created xsi:type="dcterms:W3CDTF">2006-09-28T05:33:49Z</dcterms:created>
  <dcterms:modified xsi:type="dcterms:W3CDTF">2023-04-06T09:18:20Z</dcterms:modified>
</cp:coreProperties>
</file>