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AlgorithmName="SHA-512" workbookHashValue="sghjipy/FnE96+BcDJITNiBm+DC+68AL1Tu9B5YW0L8dgdiaqfuNwebfD9RnLYHKMt21oJm6+/w+ty6dTPNJaw==" workbookSaltValue="pfRoJ0H/u78QwTFX+2YlTA==" workbookSpinCount="100000" lockStructure="1"/>
  <bookViews>
    <workbookView xWindow="360" yWindow="15" windowWidth="20955" windowHeight="9720" activeTab="2"/>
  </bookViews>
  <sheets>
    <sheet name="БГ Форма 3" sheetId="1" r:id="rId1"/>
    <sheet name="БГ_Форма 2" sheetId="2" r:id="rId2"/>
    <sheet name="БГ Форма 1_2022" sheetId="3" r:id="rId3"/>
  </sheets>
  <definedNames>
    <definedName name="_xlnm._FilterDatabase" localSheetId="2" hidden="1">'БГ Форма 1_2022'!$A$4:$V$138</definedName>
    <definedName name="_xlnm.Print_Area" localSheetId="2">'БГ Форма 1_2022'!$A$1:$V$141</definedName>
  </definedNames>
  <calcPr calcId="144525"/>
</workbook>
</file>

<file path=xl/calcChain.xml><?xml version="1.0" encoding="utf-8"?>
<calcChain xmlns="http://schemas.openxmlformats.org/spreadsheetml/2006/main">
  <c r="T133" i="3" l="1"/>
  <c r="R128" i="3"/>
  <c r="L119" i="3"/>
  <c r="J119" i="3"/>
  <c r="I119" i="3"/>
  <c r="I115" i="3" s="1"/>
  <c r="I114" i="3" s="1"/>
  <c r="H119" i="3"/>
  <c r="G119" i="3"/>
  <c r="L117" i="3"/>
  <c r="J117" i="3"/>
  <c r="I117" i="3"/>
  <c r="H117" i="3"/>
  <c r="H115" i="3" s="1"/>
  <c r="H114" i="3" s="1"/>
  <c r="G117" i="3"/>
  <c r="G115" i="3" s="1"/>
  <c r="G114" i="3" s="1"/>
  <c r="L115" i="3"/>
  <c r="J115" i="3"/>
  <c r="L114" i="3"/>
  <c r="J114" i="3"/>
  <c r="T112" i="3"/>
  <c r="K112" i="3"/>
  <c r="M112" i="3" s="1"/>
  <c r="T111" i="3"/>
  <c r="M111" i="3"/>
  <c r="K111" i="3"/>
  <c r="T110" i="3"/>
  <c r="K110" i="3"/>
  <c r="K117" i="3" s="1"/>
  <c r="K115" i="3" s="1"/>
  <c r="K114" i="3" s="1"/>
  <c r="M114" i="3" s="1"/>
  <c r="R108" i="3"/>
  <c r="T107" i="3"/>
  <c r="K107" i="3"/>
  <c r="M107" i="3" s="1"/>
  <c r="T105" i="3"/>
  <c r="M105" i="3"/>
  <c r="K105" i="3"/>
  <c r="T104" i="3"/>
  <c r="K104" i="3"/>
  <c r="M104" i="3" s="1"/>
  <c r="R102" i="3"/>
  <c r="R101" i="3"/>
  <c r="T100" i="3"/>
  <c r="M100" i="3"/>
  <c r="K100" i="3"/>
  <c r="R98" i="3"/>
  <c r="R97" i="3"/>
  <c r="M96" i="3"/>
  <c r="K96" i="3"/>
  <c r="T95" i="3"/>
  <c r="T119" i="3" s="1"/>
  <c r="T121" i="3" s="1"/>
  <c r="K95" i="3"/>
  <c r="M95" i="3" s="1"/>
  <c r="T93" i="3"/>
  <c r="M93" i="3"/>
  <c r="K93" i="3"/>
  <c r="S91" i="3"/>
  <c r="K90" i="3"/>
  <c r="M90" i="3" s="1"/>
  <c r="T88" i="3"/>
  <c r="M88" i="3"/>
  <c r="K88" i="3"/>
  <c r="M87" i="3"/>
  <c r="K87" i="3"/>
  <c r="T86" i="3"/>
  <c r="K86" i="3"/>
  <c r="K119" i="3" s="1"/>
  <c r="R84" i="3"/>
  <c r="R83" i="3"/>
  <c r="R82" i="3"/>
  <c r="R81" i="3"/>
  <c r="R80" i="3"/>
  <c r="R79" i="3"/>
  <c r="R78" i="3"/>
  <c r="S77" i="3"/>
  <c r="R114" i="3" s="1"/>
  <c r="R116" i="3" s="1"/>
  <c r="R76" i="3"/>
  <c r="L68" i="3"/>
  <c r="L132" i="3" s="1"/>
  <c r="J68" i="3"/>
  <c r="J64" i="3" s="1"/>
  <c r="J63" i="3" s="1"/>
  <c r="I68" i="3"/>
  <c r="I64" i="3" s="1"/>
  <c r="I63" i="3" s="1"/>
  <c r="H68" i="3"/>
  <c r="H132" i="3" s="1"/>
  <c r="G68" i="3"/>
  <c r="G132" i="3" s="1"/>
  <c r="L66" i="3"/>
  <c r="L130" i="3" s="1"/>
  <c r="L128" i="3" s="1"/>
  <c r="L127" i="3" s="1"/>
  <c r="J66" i="3"/>
  <c r="J130" i="3" s="1"/>
  <c r="I66" i="3"/>
  <c r="I130" i="3" s="1"/>
  <c r="H66" i="3"/>
  <c r="H130" i="3" s="1"/>
  <c r="G66" i="3"/>
  <c r="G64" i="3"/>
  <c r="G63" i="3" s="1"/>
  <c r="T61" i="3"/>
  <c r="M61" i="3"/>
  <c r="K61" i="3"/>
  <c r="T60" i="3"/>
  <c r="M60" i="3"/>
  <c r="K60" i="3"/>
  <c r="R58" i="3"/>
  <c r="R57" i="3"/>
  <c r="T56" i="3"/>
  <c r="M56" i="3"/>
  <c r="K56" i="3"/>
  <c r="T55" i="3"/>
  <c r="M55" i="3"/>
  <c r="K55" i="3"/>
  <c r="T54" i="3"/>
  <c r="M54" i="3"/>
  <c r="K54" i="3"/>
  <c r="T53" i="3"/>
  <c r="K53" i="3"/>
  <c r="M53" i="3" s="1"/>
  <c r="T52" i="3"/>
  <c r="M52" i="3"/>
  <c r="K52" i="3"/>
  <c r="T51" i="3"/>
  <c r="M51" i="3"/>
  <c r="K51" i="3"/>
  <c r="T50" i="3"/>
  <c r="M50" i="3"/>
  <c r="K50" i="3"/>
  <c r="R48" i="3"/>
  <c r="R47" i="3"/>
  <c r="T46" i="3"/>
  <c r="M46" i="3"/>
  <c r="K46" i="3"/>
  <c r="T45" i="3"/>
  <c r="M45" i="3"/>
  <c r="K45" i="3"/>
  <c r="R43" i="3"/>
  <c r="K42" i="3"/>
  <c r="K66" i="3" s="1"/>
  <c r="T41" i="3"/>
  <c r="M41" i="3"/>
  <c r="K41" i="3"/>
  <c r="K68" i="3" s="1"/>
  <c r="K132" i="3" s="1"/>
  <c r="T40" i="3"/>
  <c r="M40" i="3"/>
  <c r="K40" i="3"/>
  <c r="T39" i="3"/>
  <c r="M39" i="3"/>
  <c r="K39" i="3"/>
  <c r="T38" i="3"/>
  <c r="K38" i="3"/>
  <c r="M38" i="3" s="1"/>
  <c r="T37" i="3"/>
  <c r="M37" i="3"/>
  <c r="K37" i="3"/>
  <c r="T36" i="3"/>
  <c r="M36" i="3"/>
  <c r="K36" i="3"/>
  <c r="U35" i="3"/>
  <c r="M35" i="3"/>
  <c r="K35" i="3"/>
  <c r="T34" i="3"/>
  <c r="K34" i="3"/>
  <c r="M34" i="3" s="1"/>
  <c r="T33" i="3"/>
  <c r="M33" i="3"/>
  <c r="K33" i="3"/>
  <c r="T32" i="3"/>
  <c r="M32" i="3"/>
  <c r="K32" i="3"/>
  <c r="T31" i="3"/>
  <c r="M31" i="3"/>
  <c r="K31" i="3"/>
  <c r="T30" i="3"/>
  <c r="K30" i="3"/>
  <c r="M30" i="3" s="1"/>
  <c r="T29" i="3"/>
  <c r="M29" i="3"/>
  <c r="K29" i="3"/>
  <c r="T28" i="3"/>
  <c r="M28" i="3"/>
  <c r="K28" i="3"/>
  <c r="T27" i="3"/>
  <c r="M27" i="3"/>
  <c r="K27" i="3"/>
  <c r="T26" i="3"/>
  <c r="K26" i="3"/>
  <c r="M26" i="3" s="1"/>
  <c r="T25" i="3"/>
  <c r="M25" i="3"/>
  <c r="K25" i="3"/>
  <c r="T24" i="3"/>
  <c r="T68" i="3" s="1"/>
  <c r="M24" i="3"/>
  <c r="K24" i="3"/>
  <c r="R22" i="3"/>
  <c r="R21" i="3"/>
  <c r="R20" i="3"/>
  <c r="S19" i="3"/>
  <c r="R18" i="3"/>
  <c r="R63" i="3" s="1"/>
  <c r="R16" i="3"/>
  <c r="R15" i="3"/>
  <c r="R14" i="3"/>
  <c r="R13" i="3"/>
  <c r="S12" i="3"/>
  <c r="R11" i="3"/>
  <c r="R10" i="3"/>
  <c r="R9" i="3"/>
  <c r="S8" i="3"/>
  <c r="P15" i="2"/>
  <c r="O15" i="2"/>
  <c r="I15" i="2"/>
  <c r="P14" i="2"/>
  <c r="O14" i="2"/>
  <c r="I14" i="2"/>
  <c r="I13" i="2"/>
  <c r="I12" i="2"/>
  <c r="P11" i="2"/>
  <c r="O11" i="2"/>
  <c r="I11" i="2"/>
  <c r="P10" i="2"/>
  <c r="O10" i="2"/>
  <c r="I10" i="2"/>
  <c r="P9" i="2"/>
  <c r="O9" i="2"/>
  <c r="I9" i="2"/>
  <c r="T132" i="3" l="1"/>
  <c r="T134" i="3" s="1"/>
  <c r="T70" i="3"/>
  <c r="K64" i="3"/>
  <c r="K63" i="3" s="1"/>
  <c r="K130" i="3"/>
  <c r="K128" i="3" s="1"/>
  <c r="K127" i="3" s="1"/>
  <c r="H128" i="3"/>
  <c r="H127" i="3" s="1"/>
  <c r="R124" i="3"/>
  <c r="R125" i="3" s="1"/>
  <c r="R127" i="3"/>
  <c r="R129" i="3" s="1"/>
  <c r="R65" i="3"/>
  <c r="I128" i="3"/>
  <c r="I127" i="3" s="1"/>
  <c r="G130" i="3"/>
  <c r="G128" i="3" s="1"/>
  <c r="G127" i="3" s="1"/>
  <c r="I132" i="3"/>
  <c r="M42" i="3"/>
  <c r="H64" i="3"/>
  <c r="H63" i="3" s="1"/>
  <c r="L64" i="3"/>
  <c r="L63" i="3" s="1"/>
  <c r="M86" i="3"/>
  <c r="M110" i="3"/>
  <c r="J132" i="3"/>
  <c r="J128" i="3" s="1"/>
  <c r="J127" i="3" s="1"/>
  <c r="R73" i="3" l="1"/>
  <c r="R74" i="3" s="1"/>
  <c r="M127" i="3"/>
  <c r="R137" i="3" s="1"/>
  <c r="R138" i="3" s="1"/>
  <c r="M63" i="3"/>
</calcChain>
</file>

<file path=xl/sharedStrings.xml><?xml version="1.0" encoding="utf-8"?>
<sst xmlns="http://schemas.openxmlformats.org/spreadsheetml/2006/main" count="943" uniqueCount="344">
  <si>
    <t>Форма 3. Сведения о внесенных за период реализации изменениях в муниципальную программу</t>
  </si>
  <si>
    <t>№ п/п</t>
  </si>
  <si>
    <t>Вид правового акта</t>
  </si>
  <si>
    <t>Дата принятия</t>
  </si>
  <si>
    <t>Номер</t>
  </si>
  <si>
    <t>Суть изменений (краткое изложение)</t>
  </si>
  <si>
    <t>Постановление Администрации города Ижевска</t>
  </si>
  <si>
    <t>Утверждение муниципальной программы «Безопасный город»</t>
  </si>
  <si>
    <t>Приведение программы в соответствие с бюджетом МО «Город Ижевск»</t>
  </si>
  <si>
    <t>Изменение объема средств на реализацию программы</t>
  </si>
  <si>
    <t>Добавлены соисполнители</t>
  </si>
  <si>
    <t>Форма 2. Отчет о выполнении сводных показателей муниципальных заданий на оказание муниципальных услуг муниципальных заданий на оказание муниципальных услуг (выполнение работ)</t>
  </si>
  <si>
    <t>Коды аналитической программной классификации</t>
  </si>
  <si>
    <t>Наименование подпрограммы, основного мероприятия, мероприятия (муниципальной услуги)</t>
  </si>
  <si>
    <t>Наименование показателя, характеризующего объем услуги (работы)</t>
  </si>
  <si>
    <t>Единица измерения объема муниципальной услуги</t>
  </si>
  <si>
    <t>Значение показателя объема муниципальной услуги</t>
  </si>
  <si>
    <t>Расходы бюджета муниципального образования "Город Ижевск" на оказание муниципальной услуги (выполнение работы), тыс. рублей</t>
  </si>
  <si>
    <t>Кассовые расходы, %</t>
  </si>
  <si>
    <t>план</t>
  </si>
  <si>
    <t>факт</t>
  </si>
  <si>
    <t>отклонение значения за отчетный период от плана (гр. 8 - гр. 7)</t>
  </si>
  <si>
    <t>сводная бюджетная роспись, план на 1 января отчетного года</t>
  </si>
  <si>
    <t>сводная бюджетная роспись на отчетную дату</t>
  </si>
  <si>
    <t>кассовое исполнение на конец отчетного периода</t>
  </si>
  <si>
    <t>кредиторская задолженность за отчетный период</t>
  </si>
  <si>
    <t>к плану на 1 января отчетного года</t>
  </si>
  <si>
    <t>к плану на отчетную дату</t>
  </si>
  <si>
    <t>МП</t>
  </si>
  <si>
    <t>Пп</t>
  </si>
  <si>
    <t>ОМ М</t>
  </si>
  <si>
    <t>всего</t>
  </si>
  <si>
    <t>в т.ч. кредиторская задолженность прошлых отчетных периодов</t>
  </si>
  <si>
    <t>01</t>
  </si>
  <si>
    <t xml:space="preserve">Подпрограмма 2: "Развитие и совершенствование гражданской обороны, системы предупреждения и ликвидации чрезвычайных ситуаций, обеспечения безопасности людей на водных объектах, участие в создании и развитии инфраструктуры аппаратно-программного комплекса "Безопасный город", противопожарная защита муниципальных объектов" </t>
  </si>
  <si>
    <t>0200000</t>
  </si>
  <si>
    <t xml:space="preserve">Оказание  муниципальных услуг, выполнение работ, финансовое обеспечение деятельности муниципальных учреждений  </t>
  </si>
  <si>
    <t>0260410</t>
  </si>
  <si>
    <t>Подготовка, повышение квалификации населения в области гражданской обороны и защиты от чрезвычайных ситуаций</t>
  </si>
  <si>
    <t>Количество населения, прошедшего подготовку, повышение квалификации в области гражданской обороны и защиты от чрезвычайных ситуаций</t>
  </si>
  <si>
    <t>человек</t>
  </si>
  <si>
    <t>Подготовка и обучение неработающего населения в области гражданской обороны муниципального образования "Город Ижевск"</t>
  </si>
  <si>
    <t>Количество неработающего населения, прошедщего подготовку и обучение в области гражданской обороны</t>
  </si>
  <si>
    <t>0261960</t>
  </si>
  <si>
    <t>Расходы по организации аварийно-спасательных и других неотложных работ</t>
  </si>
  <si>
    <t xml:space="preserve">Укомплектованность квалифицированными спасателями и аварийно спасательным оборудованием и снаряжением </t>
  </si>
  <si>
    <t>%</t>
  </si>
  <si>
    <t>Среднее время выполнения работы с момента поступления заявки</t>
  </si>
  <si>
    <t>секунда</t>
  </si>
  <si>
    <t>Укомплектованность водолазами, техникой и оборудованием предназначенным для работы на водных объектах</t>
  </si>
  <si>
    <t>Раходы по организации дежурно-диспетчерских услуг</t>
  </si>
  <si>
    <t>Количество обращений</t>
  </si>
  <si>
    <t xml:space="preserve">Единица </t>
  </si>
  <si>
    <t>0361975   0361990   03S7450</t>
  </si>
  <si>
    <t>Расходы на обеспечение аппаратно-программного комплекса "Безопасный город"           Расходы на обеспечение функционирования муниципальной автоматизированной системы централизованного оповещения</t>
  </si>
  <si>
    <t>Доступность видеопотока с установленных камер</t>
  </si>
  <si>
    <t>Форма 1. Отчет о выполнении программных мероприятий и достигнутых значениях показателей, результатах оценки эффективности реализации муниципальной программы "Безопасный город" за 2022 год</t>
  </si>
  <si>
    <t>Код аналитической программной классификации</t>
  </si>
  <si>
    <r>
      <t>Наименование подпрограммы, основного мероприятия, мероприятия</t>
    </r>
    <r>
      <rPr>
        <vertAlign val="superscript"/>
        <sz val="11"/>
        <color theme="1"/>
        <rFont val="Times New Roman"/>
      </rPr>
      <t>1</t>
    </r>
  </si>
  <si>
    <t>Ответственный исполнитель подпрограммы, основного мероприятия, мероприятия</t>
  </si>
  <si>
    <t>Источник финансирования</t>
  </si>
  <si>
    <t>Расходы, тыс. рублей</t>
  </si>
  <si>
    <t>Неиспользованная экономия бюджетных средств, полученная по итогам проведения конкурентных закупок, тыс. руб.</t>
  </si>
  <si>
    <r>
      <t>Степень соответствия запланированному уровню расходов бюджета</t>
    </r>
    <r>
      <rPr>
        <vertAlign val="superscript"/>
        <sz val="11"/>
        <color theme="1"/>
        <rFont val="Times New Roman"/>
      </rPr>
      <t>4</t>
    </r>
    <r>
      <rPr>
        <sz val="11"/>
        <color theme="1"/>
        <rFont val="Times New Roman"/>
      </rPr>
      <t xml:space="preserve"> (ССур) (гр.11/(гр.7-гр.12))</t>
    </r>
  </si>
  <si>
    <t>Достижение плановых значений ожидаемых конечных результатов, целевых показателей (индикаторов), ожидаемых непосредственных результатов</t>
  </si>
  <si>
    <r>
      <t>Выполнено/не выполнено/не учитывается. Причины невыполнения (недостижения)</t>
    </r>
    <r>
      <rPr>
        <vertAlign val="superscript"/>
        <sz val="11"/>
        <color theme="1"/>
        <rFont val="Times New Roman"/>
      </rPr>
      <t>8</t>
    </r>
  </si>
  <si>
    <r>
      <rPr>
        <sz val="11"/>
        <color theme="1"/>
        <rFont val="Times New Roman"/>
      </rPr>
      <t>план</t>
    </r>
    <r>
      <rPr>
        <vertAlign val="superscript"/>
        <sz val="11"/>
        <color theme="1"/>
        <rFont val="Times New Roman"/>
      </rPr>
      <t>2</t>
    </r>
  </si>
  <si>
    <r>
      <t>факт</t>
    </r>
    <r>
      <rPr>
        <vertAlign val="superscript"/>
        <sz val="11"/>
        <color theme="1"/>
        <rFont val="Times New Roman"/>
      </rPr>
      <t>3</t>
    </r>
    <r>
      <rPr>
        <sz val="11"/>
        <color theme="1"/>
        <rFont val="Times New Roman"/>
      </rPr>
      <t xml:space="preserve"> (гр.8-гр.9+гр.10+иные источники)</t>
    </r>
  </si>
  <si>
    <t>Наименование ожидаемых конечных результатов, целевых показателей (индикаторов), ожидаемых непосредственных результатов</t>
  </si>
  <si>
    <t>ед. изм.</t>
  </si>
  <si>
    <r>
      <t>план (ЗПп)</t>
    </r>
    <r>
      <rPr>
        <vertAlign val="superscript"/>
        <sz val="11"/>
        <color theme="1"/>
        <rFont val="Times New Roman"/>
      </rPr>
      <t>5</t>
    </r>
  </si>
  <si>
    <t>факт (ЗПф)</t>
  </si>
  <si>
    <r>
      <t>степень достижения плановых значений ожидаемых конечных результатов, целевых показателей (индикаторов) (СДпз)</t>
    </r>
    <r>
      <rPr>
        <vertAlign val="superscript"/>
        <sz val="11"/>
        <color theme="1"/>
        <rFont val="Times New Roman"/>
      </rPr>
      <t>6</t>
    </r>
  </si>
  <si>
    <r>
      <t>степень достижения плановых значений ожидаемых непосредственных результатов (СДонр)</t>
    </r>
    <r>
      <rPr>
        <vertAlign val="superscript"/>
        <sz val="11"/>
        <color theme="1"/>
        <rFont val="Times New Roman"/>
      </rPr>
      <t>7</t>
    </r>
  </si>
  <si>
    <t>с тенденцией увеличения значений</t>
  </si>
  <si>
    <t>с тенденцией снижения значений</t>
  </si>
  <si>
    <t>00 00000</t>
  </si>
  <si>
    <t xml:space="preserve">Цель программы: обеспечение общественной безопасности на территории муниципального образования "Город Ижевск
</t>
  </si>
  <si>
    <t>1. Снижение количества преступлений, совершаемых в общественных местах.</t>
  </si>
  <si>
    <t>ед.</t>
  </si>
  <si>
    <t>х</t>
  </si>
  <si>
    <t>Выполнено.</t>
  </si>
  <si>
    <t>2. Увеличение доли подведомственных учреждений, мест с массовым пребыванием людей, имеющих паспорта безопасности, в соответствии с требованиями постановления Правительства Российской Федерации.</t>
  </si>
  <si>
    <t>Не выполнено. Введены новые подведомственные объекты подлещащие категорированию и паспортизации</t>
  </si>
  <si>
    <t>3. Увеличение доли граждан, положительно оценивающих состояние межнациональных отношений, в общем количестве граждан муниципального образования "Город Ижевск"</t>
  </si>
  <si>
    <t>Выполнено</t>
  </si>
  <si>
    <t xml:space="preserve">4. Доведение степени технической готовности муниципальной автоматизированной системы централизованного оповещения населения </t>
  </si>
  <si>
    <t xml:space="preserve">5. Повышение уровня безопасности населения г. Ижевска на водных объектах путем снижения гибели людей (снижение показателя гибели населения на водных объектах с 2 до 1,4)
</t>
  </si>
  <si>
    <t>Чел.на 100 тыс.населения</t>
  </si>
  <si>
    <t xml:space="preserve">6. Стабилизация степени задействования спасателей МБУ "Поисково-спасательная служба г. Ижевска" для обеспечения безопасности населения г. Ижевска
</t>
  </si>
  <si>
    <t>7. Стабилизация эффективности функционирования ЕДДС г. Ижевска, как органа повседневного управления ИГЗ УТП РСЧС, в части сбора, обработки и обмена в установленном порядке информации в области защиты населения и территорий от чрезвычайных ситуаций и обеспечения пожарной безопасности на уровне не менее 30000 принятых и обработанных оперативными дежурными ЕДДС г. Ижевска обращений граждан ежегодно</t>
  </si>
  <si>
    <t>8. Стабилизация доступности камер АПК "Безопасный город" на уровне величины среднего относительного значения доступности камер АПК "Безопасный город" по состоянию на конец года не ниже 85%</t>
  </si>
  <si>
    <t>9. Отсутствие замечаний ГУ МЧС России по УР к качеству работы по противопожарной пропаганде и содержанию противопожарных резервуаров в отдаленных микрорайнах города Ижевска</t>
  </si>
  <si>
    <t>1</t>
  </si>
  <si>
    <t>01 00000</t>
  </si>
  <si>
    <t>Подпрограмма 1: "Гармонизация межэтнических отношений и участие в профилактике, терроризма и экстремизма"</t>
  </si>
  <si>
    <t xml:space="preserve">Цель подпрограммы 1: Обеспечение правопорядка, профилактики правонарушений и преступлений, укрепление единства многонационального народа, проживающего на территории муниципального образования "Город Ижевск" </t>
  </si>
  <si>
    <t>1. Увеличение раскрываемости преступлений, пресеченных правонарушений на территории города с участием дружинников</t>
  </si>
  <si>
    <t xml:space="preserve">ед. </t>
  </si>
  <si>
    <t>Не выполнено. Снижение пресеченных правонарушением с участием дружинников</t>
  </si>
  <si>
    <t>2. Снижение количества преступлений, совершаемых в общественных местах</t>
  </si>
  <si>
    <t>3. Увеличение доли и подведомственных учреждений, мест с массовым пребыванием людей, имеющих паспорта безопасности, в соответствии с требованиями постановления Правительства Российской Федерации, Перечень подведомтсвенных учреждений утверждается ежегодно в декабре текущего года на заседании Антитеррористической комиссии муниципального образования "Город Ижевск"</t>
  </si>
  <si>
    <t>4. Увеличение доли граждан, положительно оценивающих состояние межнациональных отношений, в общем количестве граждан муниципального образования "Город Ижевск"</t>
  </si>
  <si>
    <t>Задача 1 подпрограммы  : " Формирование законопослушного поведения граждан, устранение причин и условий совершения правонарушений и преступлений"</t>
  </si>
  <si>
    <t xml:space="preserve"> Количество выходов дружинников на мероприятия совместно с сотрудниками правоохранительных органов</t>
  </si>
  <si>
    <t>Не выполнено Отмена запланированного мероприятия</t>
  </si>
  <si>
    <t>Основное мероприятие: "Организация формирования законопослушного поведения граждан, устранения причин и условий совершения правонарушений и преступлений".</t>
  </si>
  <si>
    <t>01 00001</t>
  </si>
  <si>
    <t xml:space="preserve"> Организация и проведение заседаний Межведомственной комиссии по обеспечению профилактики правонарушений муниципального образования "Город Ижевск"</t>
  </si>
  <si>
    <t>Управление общественной безопасности Администрации города Ижевска</t>
  </si>
  <si>
    <t>без финансирования</t>
  </si>
  <si>
    <t>Количество проведенных заседаний</t>
  </si>
  <si>
    <t>выполнено</t>
  </si>
  <si>
    <t>01 00002</t>
  </si>
  <si>
    <t xml:space="preserve"> Организация и проведение заседаний Антитеррористической комиссии муниципального образования "Город Ижевск"</t>
  </si>
  <si>
    <t>01 00003</t>
  </si>
  <si>
    <t>Организация и проведение общественно-политических и культурно-массовых мероприятий, посвященных Дню солидарности в борьбе с терроризмом (3 сентября)</t>
  </si>
  <si>
    <t>Управление общественной безопасности Администрации города Ижевска, соисполнители подпрограммы</t>
  </si>
  <si>
    <t>01 00004</t>
  </si>
  <si>
    <t>Проведение адресной профилактической работы наиболее подверженных или уже попавших под воздействие идеологии терроризма (молодежь лица, получившие религиозное, преимущественно исламское, образование за рубежом, преступники, отбывшие (или обывающие) наказание за террористическую (экстремистскую) деятельность, родственники членов бандподполья, либо пособников лиц, осуществляющих террористическую деятельность)</t>
  </si>
  <si>
    <t>Администрация Первомайского района</t>
  </si>
  <si>
    <t>Количество проведенных адресных профилактических мероприятий</t>
  </si>
  <si>
    <t>Администрация Октябрьского района</t>
  </si>
  <si>
    <t>Администрация Индустриального района</t>
  </si>
  <si>
    <t>Администрация Ленинского района</t>
  </si>
  <si>
    <t xml:space="preserve">Администрация Устиновского района </t>
  </si>
  <si>
    <t>01 00005</t>
  </si>
  <si>
    <t>Проведение первого этапа республиканского конкурса на звание "Лучший народный дружинник"</t>
  </si>
  <si>
    <t>Количество направленных дружинников на второй этап республиканского конкурса "Лучший народный дружинник"</t>
  </si>
  <si>
    <t>чел.</t>
  </si>
  <si>
    <t>01 00006</t>
  </si>
  <si>
    <t>Организация и проведение заседаний городского Штаба добровольных дружин муниципального образования "Город Ижевск"</t>
  </si>
  <si>
    <t>01 00007</t>
  </si>
  <si>
    <t>Организация и проведение межведомственных рейдов: - по местам массового пребывания несовершеннолетних; -по выявлению и предупреждению фактов продажи несовершеннолетним табачной и алкогольной продукции;        -по месту жительства несовершеннолетних и емей с детьми, находящимися в социальном положении, по месту жительства несовершеннолетних, осужденных к мерам наказания, не связанным с лишением свободы</t>
  </si>
  <si>
    <t>Управление по социальной поддержке населения, делам семьи, материнства и детства, Управление образования, администрации районов города Ижевска</t>
  </si>
  <si>
    <t>Количество межведомственных рейдов</t>
  </si>
  <si>
    <t>01 00008</t>
  </si>
  <si>
    <t>Организация и проведение мероприятий в рамках межведомственного взаимодействия органов и учреждений системы профилактики безнадзорности и правонарушений несовершеннолетних при выявлении семей, находящихся в социально опасном положении</t>
  </si>
  <si>
    <t>Управление по социальной поддержке населения, делам семьи, материнства и детства, Управление по физической культуре, спорту и молодежной политике, Управление образования, администрации районов города Ижевска</t>
  </si>
  <si>
    <t>Количество семей, находящихся в социально опасном положении, в отношении которых реализуются межведомственные планы</t>
  </si>
  <si>
    <t>Не выполнено. Причинами увеличения количества: неисполнение (ненедлежащее исполнение) родителями (законными представителями) обязанностей по воспитанию, обучению и (или) содержанию детеей; злоупотребление родителями спиртными напитками, наркотических средств или психотропных веществ.</t>
  </si>
  <si>
    <t>0100009</t>
  </si>
  <si>
    <t>Организация работы по подбору и закреплению общественных воспитателей за несовершеннолетними, находящимися в социально опасном положении или в трудной жизненной ситуации</t>
  </si>
  <si>
    <t>Управление по социальной поддержке населения, делам семьи, материнства и детства</t>
  </si>
  <si>
    <t>Количество несовершеннолетних, за которыми закреплены общественные воспитатели</t>
  </si>
  <si>
    <t>Не выполнено. Отсутствие замотивированных граждан.</t>
  </si>
  <si>
    <t>01 00010</t>
  </si>
  <si>
    <t>Организация и проведение мероприятий в рамках межведомственного взаимодействия при работе с несовершеннолетними, осужденным и к мерам наказания, не связанными с лишением свободы,несовершеннолетними, содержащимися под следствием и отбывающими наказание в виде лишения свободы, и несовершеннолетними, вернувшимися из учреждений уголовно-исполнительной системы</t>
  </si>
  <si>
    <t>Управление по социальной поддержке населения,делам семьи,материнства и детства, Управление по физической культуре, спорту и молодежной политике, администрации районов города Ижевска</t>
  </si>
  <si>
    <t>Доля несовершеннолетних из числа освободившихся из учреждений уголовно-исполнительной системы либо вернувшихся из специальных учебно-воспитательных учреждений закрытого типа, охваченных мероприятиями</t>
  </si>
  <si>
    <t>01 00011</t>
  </si>
  <si>
    <t>Организация и проведение межведомственных профилактических мероприятий: акция охраны прав детства, акция "Каждого ребенка школьного возраста - за парту!" операция "Подросток лето", акция "Первокурсник" и т.п.</t>
  </si>
  <si>
    <t>Управление по социальной поддержке населения, делам семьи, материнства и детства, Управление образования, Управление по физической культуре, сорту и молодежной политике, Управление по культуре и туризму, администрации города Ижевска</t>
  </si>
  <si>
    <t>Количество лиц, принявших участие в мероприятиях</t>
  </si>
  <si>
    <t>01 00012</t>
  </si>
  <si>
    <t>Организация и проведение заседаний Комиссии по делам несовершеннолетних и защите их прав муниципального образования "Город Ижевск"</t>
  </si>
  <si>
    <t>Управление по социальной поддержке населения, делам семьи, материнства и детства, администрации районов города Ижевска</t>
  </si>
  <si>
    <t>Не выполнено. Снижение количества поступивших на рассмотрение Комиссии по делам несовершеннолетних материалов об административных правонарушении</t>
  </si>
  <si>
    <t>01 00013</t>
  </si>
  <si>
    <t>Реализация социальных проектов по формированию законопослушного поведения несовершеннолетних, профилактике семейного неблагополучия, формированию ответственного родительства и пропаганде здорового образа жизни семей с детьми</t>
  </si>
  <si>
    <t>Управление по социальной поддержке населения, делам семьи, материнства и детства, Управление образования, Управление по физической культуре, спорту и молодежной политике, администрации районов</t>
  </si>
  <si>
    <t>Количество осужденных, которым оказана социальная помощь и поддержка</t>
  </si>
  <si>
    <t>01 07480,
01 61920,
01 S7480</t>
  </si>
  <si>
    <t>Поддержка деятельности общественных объединений граждан правоохранительной направленности (страхование жизни и здоровья дружинников, материально-техническое обеспечение дружин)</t>
  </si>
  <si>
    <t>Управление общественной безопасности, администрации города Ижевска</t>
  </si>
  <si>
    <t>Бюджет УР</t>
  </si>
  <si>
    <t>Количество дружинников состоящих в народной дружине</t>
  </si>
  <si>
    <t>Не выполнено. Сокращение числа дружинников</t>
  </si>
  <si>
    <t>Бюджет МО "Город Ижевск"</t>
  </si>
  <si>
    <t>02 00000</t>
  </si>
  <si>
    <t>Задача: "Защита потенциальных объектов террористических посягательств (подведомственных учреждений),а также мест массового пребывания людей на основе реализации соответствующих требований постановлений Правительства Российской Федерации"</t>
  </si>
  <si>
    <t>Доля подведомственных учреждений, мест с массовым пребыванием людей, имеющих разработанные паспорта безопасности</t>
  </si>
  <si>
    <t>Не выполнено. Введено новые подведомственные объекты подлещащие категорированию и паспортизации</t>
  </si>
  <si>
    <t>Основное мероприятие : "Организация защиты потенциальных объектов террористических посягательств, а также мест массового пребывания людей"</t>
  </si>
  <si>
    <t>02 61980</t>
  </si>
  <si>
    <t xml:space="preserve"> Приобретение инженерно-технических средств. Разработка, изготовление, приобретение, установка, размещение печатной продукции, информационных стендов (табло) направленных на профилактику правонарушений, терроризма и экстремизма, обеспечения безопасности граждан при возникновении чрезвычайных ситуаций в местах массового пребывания людей.</t>
  </si>
  <si>
    <t>Количество приобретенных инженерно-технических средств стендов, печатной продукции</t>
  </si>
  <si>
    <t>шт.</t>
  </si>
  <si>
    <t>02 00001</t>
  </si>
  <si>
    <t xml:space="preserve"> Разработка паспортов безопасности в подведомственных учреждениях, мест массового пребывания людей</t>
  </si>
  <si>
    <t>Управление общественной безопасности Администрации города Ижевска, соисполнители подпрограммы, имеющие подведомственные образовательные учреждения</t>
  </si>
  <si>
    <t>Количество разработанных паспортов безопасности</t>
  </si>
  <si>
    <t>03 00000</t>
  </si>
  <si>
    <t>Задача: "Содействие укреплению гражданского единства и сохранение родного языка"</t>
  </si>
  <si>
    <t>1.Доля детей в возрасте от 3 до 17 лет, изучающих родной язык, в общей численности детей от 3 до 17 лет</t>
  </si>
  <si>
    <t>2. Доля участников мероприятий, направленных на этнокультурное развитие народов России в общей численности населения города Ижевска</t>
  </si>
  <si>
    <t>Основное мероприятие : "Содействие укреплению гражданского единства и гармонизации межнациональных отношений в муниципальном образовании "Город Ижевск""</t>
  </si>
  <si>
    <t>03 00001</t>
  </si>
  <si>
    <t>Органиазция и проведение заседаний Консультационного совета по межнациональным и межконфессиональным отношениям при Главе муниципального образования "Город Ижевск"</t>
  </si>
  <si>
    <t>Управление по культуре и туризму Администрации города Ижевска</t>
  </si>
  <si>
    <t>Количество проведенных заседаний Консультационного совета по межнациональным и межконфессиональным отношениям при Главе муниципального образования "Город Ижевск"</t>
  </si>
  <si>
    <t>Не выполнено. Заседания Консультационного совета проведены в соответствии с положением один раз в полугодие.</t>
  </si>
  <si>
    <t>03 00002</t>
  </si>
  <si>
    <t>Проведение государственных, республиканских и национальных праздников</t>
  </si>
  <si>
    <t>Управление по культуре и туризму Администрации города Ижевска, соисполнители подпрограммы, имеющие подведомственные образовательные учреждения</t>
  </si>
  <si>
    <t>Количество проведенных мероприятий</t>
  </si>
  <si>
    <t>03 00003</t>
  </si>
  <si>
    <t>Организация и проведение мероприятий, направленных на повышение уровня этнокультурной компетентности граждан в сфере гармонизации межэтнических отношений</t>
  </si>
  <si>
    <t>Управление по культуре и туризму Администрации города Ижевска, соисполнители подпрограммы в соответствии с полномочиями</t>
  </si>
  <si>
    <t>03 00004</t>
  </si>
  <si>
    <t>Размещение в средствах массовой информации материалов на тему межнациональных и межконфессиональных отношений</t>
  </si>
  <si>
    <t>Информационно аналитическое управление Администрации города Ижевска</t>
  </si>
  <si>
    <t>Количество размещенных материалов в СМИ и сети "Интернет"</t>
  </si>
  <si>
    <t>ед</t>
  </si>
  <si>
    <t>03 00005</t>
  </si>
  <si>
    <t>Содействие в подготовке проектов для участия в грантах и субсидиях, предоставляемых Министерством национальной политики Удмуртской Республик и в сфере гармонизации межнациональных отношений</t>
  </si>
  <si>
    <t>Количество проектов, участвующих в конкурсах на вручение грантов и субсидий Министерства национальной политики УР и др.конкурсах</t>
  </si>
  <si>
    <t>03 00006</t>
  </si>
  <si>
    <t>Оказание содействия деятельности воскресных школ и курсов изучения родного языка</t>
  </si>
  <si>
    <t>Сосполнители подпрограммы, имеющие подведомственные обраовательные учреждения</t>
  </si>
  <si>
    <t>Количество воскресных школ и курсов изучения родного языка на территории муниципального образования "Город Ижевск"</t>
  </si>
  <si>
    <t>05 00002</t>
  </si>
  <si>
    <t>Создание условий для изучения удмуртского языка и иных минориторных языков в школах муниципального образования "Город Ижевск"</t>
  </si>
  <si>
    <t>Управление образования Администрации города Ижевска</t>
  </si>
  <si>
    <t>Количество учащихся, изучающих удмуртский язык и иные миноритарные языки в школах муниципального образования "Город Ижевск"</t>
  </si>
  <si>
    <t>выполенно</t>
  </si>
  <si>
    <t>04 00000</t>
  </si>
  <si>
    <t xml:space="preserve">Задача: "Оказание муниципальных услуг, выполнение работ, финансовое обеспечение деятельности муниципальных услуг" </t>
  </si>
  <si>
    <t>Увеличение количества выявлений правонарушений</t>
  </si>
  <si>
    <t>Доля рассмотрения обращений граждан</t>
  </si>
  <si>
    <t>Основное мероприятие : "Оказание муниципальных услуг,выполнение работ, финасовое обеспечение деятельности муниципальных учреждений"</t>
  </si>
  <si>
    <t>04 60399</t>
  </si>
  <si>
    <t>Обеспечение функционирования подведомственных учреждений</t>
  </si>
  <si>
    <t xml:space="preserve">МКУ "Административная инспекция города Ижевска"
</t>
  </si>
  <si>
    <t>Количество рассмотренных обращений граждан</t>
  </si>
  <si>
    <t>04 6039Р</t>
  </si>
  <si>
    <t xml:space="preserve">Расходы, связанные с фотофиксацией правонарушений
</t>
  </si>
  <si>
    <t xml:space="preserve">Количество вынесенных постановлений об административном правонарушении
</t>
  </si>
  <si>
    <t>Не выполнено в связи с мораторием на штрафы</t>
  </si>
  <si>
    <t>Итого по подпрограмме 1</t>
  </si>
  <si>
    <t>Всего</t>
  </si>
  <si>
    <t>Итого по подпрограмме 1 ΣСДпз</t>
  </si>
  <si>
    <t>бюджет муниципального образования "Город Ижевск"</t>
  </si>
  <si>
    <t>Число ожидаемых конечных результатов, целевых показателей (индикаторов) подпрограммы 1 (N)</t>
  </si>
  <si>
    <t>в том числе:</t>
  </si>
  <si>
    <t>Степень достижения плановых значений ожидаемых конечных результатов, целевых показателей (индикаторов) подпрограммы 1 СДм/п=ΣСДпз/N</t>
  </si>
  <si>
    <t>- собственные средства бюджета муниципального образования "Город Ижевск"</t>
  </si>
  <si>
    <t>- субсидии из бюджета Российской Федерации</t>
  </si>
  <si>
    <t>- субсидии из бюджета Удмуртской Республики</t>
  </si>
  <si>
    <t>Итого по подпрограмме 1 ΣСДонр</t>
  </si>
  <si>
    <t>- субвенции из бюджета Удмуртской Республики</t>
  </si>
  <si>
    <t>Общее количество мероприятий подпрограммы 1, запланированных к реализации в отчетном году (М)</t>
  </si>
  <si>
    <t>иные источники</t>
  </si>
  <si>
    <t>Степень реализации мероприятий подпрограммы 1 СРм=ΣСДонр/М</t>
  </si>
  <si>
    <t>Эффективность реализации подпрограммы 1 ЭР = 0,5 x СДм/п + 0,3 x СРм+ 0,2 x ССур</t>
  </si>
  <si>
    <r>
      <t>Уровень эффективности подпрограммы 1</t>
    </r>
    <r>
      <rPr>
        <b/>
        <vertAlign val="superscript"/>
        <sz val="11"/>
        <rFont val="Times New Roman"/>
      </rPr>
      <t>8</t>
    </r>
  </si>
  <si>
    <t>2</t>
  </si>
  <si>
    <t>Подпрограмма 2: "Развитие и совершенствование гражданской обороны, системы предупреждения и ликвидации чрезвычайных ситуаций, обеспечения безопасности людей на водных объектах, участие в создании и развитии инфраструктуры аппаратно-программного комплекса "Безопасный город", противопожарная защита муниципальных объектов"</t>
  </si>
  <si>
    <t>Цель подпрограммы 2:  Создание условий для обеспечения защиты населения г. Ижевска от чрезвычайных ситуаций природного и техногенного характера и опасностей, возникающих при ведении военных конфликтов или вследствие этих конфликтов.</t>
  </si>
  <si>
    <t xml:space="preserve">1. Доведение  степени технической готовности муниципальной автоматизированной системы централизованного оповещения населения </t>
  </si>
  <si>
    <t>2. Повышение уровня безопасности населения г.Ижевска на водных объектах путем снижения гибели людей (снижение показателя гибели населения на водных объектах с 2 до 1,4)</t>
  </si>
  <si>
    <t>3. Стабилизация степени задействования спасателей МБУ "Управление гражданской защиты г.Ижевска" для обеспечения безопасности населенияя г.Ижевска</t>
  </si>
  <si>
    <t>4. Стабилизация эффективности функционирования ЕДДС г.Ижевска, как органа повседневного управления ИГЗ УТП РСЧС, в части сбора, обработки и обмена в установленном порядке информации в области защиты населения и территорий от чрезвычайных ситуаций и обеспечения пожарной безопасности на уровне не менее 30000 принятых и обработанных оперативными дежурными ЕДДС г.Ижевска обращений ежегодно</t>
  </si>
  <si>
    <t>5.Стабилизация доступности камер АПК "Безопасный город" на уровне величины среднего относительного значения доступности камер АПК "Безопасный город" по состоянию на конец года не ниже 85%</t>
  </si>
  <si>
    <t>6. Отсутствие слуаев неисполнения полномочий органов местного самоуправления по своевременному информированию и оповещению населения города Ижевска о происшествиях и ЧС, связанных с неблагоприятными опсными природными явлениями</t>
  </si>
  <si>
    <t>7. Увеличение охвата подготовкой неработающего населения в области гражданской обороны до 4800 человек к 2025 году</t>
  </si>
  <si>
    <t>8. Отсутствие замечаний ГУ МЧС России по УР к качеству работы по противопожарной пропаганде и содержанию противопожарных резервуаров в отдаленных микрорайонах города Ижевска</t>
  </si>
  <si>
    <t>Задача 1 подпрограммы 2: "Организация надлежащего функционирования и развития АПК "Безопасный город", оповещения и информирования населения о возможных опасностях природного и техногенного характера</t>
  </si>
  <si>
    <t>1. Степень технической готовности сегмента муниципальной системы оповещения населения в  г. Ижевске, определенная проектом реконструкции региональной автоматизированной системы централизованного оповещения Удмуртской Республики от 2019 года</t>
  </si>
  <si>
    <t>Основное мероприятие : "Внедрение аппаратно-программного комплекса "Безопасный город" на территории города Ижевска"</t>
  </si>
  <si>
    <t>03 S7450,
03 61975, 03 61976</t>
  </si>
  <si>
    <t>Расходы на обеспечение функционирования аппаратно-программного комплекса "Безопасный город"</t>
  </si>
  <si>
    <t>Администрация города Ижевска (МБУ"Управление гражданской защиты города Ижевска")</t>
  </si>
  <si>
    <t>Количество действующих камер видеонаблюдения в составе сегмента видеонаблюдения АПК "Безопасный город"</t>
  </si>
  <si>
    <t>03 61990</t>
  </si>
  <si>
    <t xml:space="preserve"> Расходы на обеспечение функционирования муниципальной автоматизированной системы центрального оповещения</t>
  </si>
  <si>
    <t xml:space="preserve">Общее количество  точек звукоусиления, входящих в систему </t>
  </si>
  <si>
    <t>Не выполнено. Построена 1 точка звукоусиления, дополнительно построение  точек звукоусиления от УР</t>
  </si>
  <si>
    <t>05 00000</t>
  </si>
  <si>
    <t>Основное мероприятие «Реализация проекта «Подготовка технического проекта построения и развития АПК «Безопасный город» за счет внебюджетных источников финансирования»</t>
  </si>
  <si>
    <t>05 00001</t>
  </si>
  <si>
    <t>Поиск инвестора для финансирования мероприятий на подготовку технического проекта построения и развития АПК "Безопасный город"</t>
  </si>
  <si>
    <t>Заключение договора (контракта,соглашения) с инвестором</t>
  </si>
  <si>
    <t>x</t>
  </si>
  <si>
    <t>Не учитывается. ПАГ от 27.12.2013 № 1648</t>
  </si>
  <si>
    <t>Задача: "Организация надлежащего уровня обеспечения безопасности населения г.Ижевска на водных объектах"</t>
  </si>
  <si>
    <t>Показатель гибели людей на водных объектах</t>
  </si>
  <si>
    <t>человек на 100 тыс. населения</t>
  </si>
  <si>
    <t>Оновное мероприятие: "Обеспечение мер безопасности на водных объектах"</t>
  </si>
  <si>
    <t>03 61977</t>
  </si>
  <si>
    <t>Расходы на приобретение снаряжения для обеспечения безопасности людей на водных объектах</t>
  </si>
  <si>
    <t>Оснащение материальной базы для обеспечения безопасности людей на водных объектах</t>
  </si>
  <si>
    <t>07 00000</t>
  </si>
  <si>
    <t>Основное мероприятие: "Реализация проектов" Проектирование, строительство и ввод в эксплуатацию объектов спасательной службы"</t>
  </si>
  <si>
    <t>07 61963</t>
  </si>
  <si>
    <t>Расходы на организацию спасательного поста "Старая Воложка 2"</t>
  </si>
  <si>
    <t>Наличие построенного и введенного в эксплуатацию объекта - спасательного поста</t>
  </si>
  <si>
    <t>Иные средства</t>
  </si>
  <si>
    <t>Задача: "Обеспечение эффективного задействования и надлежащей эффективности функционирования МБУ "Управление гражданской защиты города Ижевска" для обеспечения безопасности населения г.Ижевска"</t>
  </si>
  <si>
    <t>1. Количество выездов (мероприятий) дежурных смен спасателей МБУ Управления гражданской защиты города Ижевска" в течение года</t>
  </si>
  <si>
    <t>2. Количество обращений граждан,принятых и обработанных оперативнми дежурными ЕДДС. Г.Ижевска в течение года</t>
  </si>
  <si>
    <t>Основное мероприятие: "Оказание муниципальных услуг, выполнение работ, финансовое обеспечение деятельности муниципальных учреждений"</t>
  </si>
  <si>
    <t>02 61960,
02 61970,
02 61964</t>
  </si>
  <si>
    <t>Обеспечение деятельности МБУ "Управление гражданской защиты города Ижевска", в том числе Единой дежурно-диспетчерской службы города Ижевска</t>
  </si>
  <si>
    <t>Доля освоенных денежных средств от общего объема финансирования мероприятия</t>
  </si>
  <si>
    <t>Не выполнено.На приобретение (СКАД- муляж), СИЗ - в закупках не подано ни одной заявки на участие. Закупки насостоявшиеся.</t>
  </si>
  <si>
    <t>Задача: "Подготовка населения в области гражданской обороны"</t>
  </si>
  <si>
    <t xml:space="preserve">Количество населения прошедшего подготовку, повышение квалификации в области гражданской обороны и защиты об чрезвычайных ситуаций </t>
  </si>
  <si>
    <t>Не выполнено. В связи с изменеием типа учреждения, показатель не достигнут</t>
  </si>
  <si>
    <t>Количество неработающего наеления, прошедшего подготовку и обучение в области гражданской обороны</t>
  </si>
  <si>
    <t>Не выполнено. В связи с уменьшением количества потребителей показатель не выполнен</t>
  </si>
  <si>
    <t>Основное мероприятие: "Развитие гражданской обороны, защиты населения и территорий от чрезвычайных ситтуаций"</t>
  </si>
  <si>
    <t>02 60410</t>
  </si>
  <si>
    <t>02 60411</t>
  </si>
  <si>
    <t>Подготовка и обучение неработающего населения в области гражданской обороны муниципального образования Город Ижевск"</t>
  </si>
  <si>
    <t>Количество неработающего населения, прошедшего подготовку и обучение в области гражданской обороны</t>
  </si>
  <si>
    <t>Содержание и развитие МБУ "Управление гражданской защиты города Ижевска" за счет внебюджетных источников финансирования</t>
  </si>
  <si>
    <t>Отношение фактических объемов средств к запланированным</t>
  </si>
  <si>
    <t>Задача: "Противопожарная пропаганда и уменьшение дефицита наружного противопожарного водоснабжения на территории г. Ижевска</t>
  </si>
  <si>
    <t>Количество устраненных замечаний ГУ МЧС России по УР к качеству работы по противопожарной пропаганде и содержанию противопожарных резервуаров в отдаленных микрорайонах города Ижевска</t>
  </si>
  <si>
    <t>Основное мероприятие:"Обеспечение первичных мер пожарной безопасности на территории города Ижевска"</t>
  </si>
  <si>
    <t>04 61910</t>
  </si>
  <si>
    <t>Проведение пропаганды в области пожарной безопасности</t>
  </si>
  <si>
    <t>Количество выпущенной продукции</t>
  </si>
  <si>
    <t>Экз.</t>
  </si>
  <si>
    <t>Не выполнено. В связи с повышением стоимости бумаги, количество выпущенной продукции меньше планового.</t>
  </si>
  <si>
    <t>04 69991</t>
  </si>
  <si>
    <t>Установка , содержание и обслуживание противопожарных резервуаров</t>
  </si>
  <si>
    <t>Администрация Октябрьского района города Ижевска Администрация Ленинского района города Ижевска, Администрация Первомайского района города Ижевска</t>
  </si>
  <si>
    <t>Количество резервуаров, находящихся в функционирующем состоянии (наличие воды и подъездов)</t>
  </si>
  <si>
    <t>04 61930</t>
  </si>
  <si>
    <t>Устройство и обновление минерализованных полос без вырубки деревьев в санитарных зонах и лесных массивах</t>
  </si>
  <si>
    <t>Управление благоустройства и охраны окружающей среды</t>
  </si>
  <si>
    <t>Протяженность минерализованных полос</t>
  </si>
  <si>
    <t>километр</t>
  </si>
  <si>
    <t>Не выполнено (нет доступа к проведению работ)</t>
  </si>
  <si>
    <t>Итого по подпрограмме 2</t>
  </si>
  <si>
    <t>Итого по подпрограмме 2 ΣСДпз</t>
  </si>
  <si>
    <t>Число ожидаемых конечных результатов, целевых показателей (индикаторов) подпрограммы 2 (N)</t>
  </si>
  <si>
    <t>Степень достижения плановых значений ожидаемых конечных результатов, целевых показателей (индикаторов) подпрограммы 2 СДм/п=ΣСДпз/N</t>
  </si>
  <si>
    <t>Итого по подпрограмме 2 ΣСДонр</t>
  </si>
  <si>
    <t>Общее количество мероприятий подпрограммы 2, запланированных к реализации в отчетном году (М)</t>
  </si>
  <si>
    <t>Степень реализации мероприятий подпрограммы 2 СРм=ΣСДонр/М</t>
  </si>
  <si>
    <t>Эффективность реализации подпрограммы 2 ЭР = 0,5 x СДм/п + 0,3 x СРм+ 0,2 x ССур</t>
  </si>
  <si>
    <r>
      <t>Уровень эффективности подпрограммы 2</t>
    </r>
    <r>
      <rPr>
        <b/>
        <vertAlign val="superscript"/>
        <sz val="11"/>
        <rFont val="Times New Roman"/>
      </rPr>
      <t>8</t>
    </r>
  </si>
  <si>
    <t xml:space="preserve">Итого по программе </t>
  </si>
  <si>
    <t>Итого по программе ΣСДпз</t>
  </si>
  <si>
    <t>Число ожидаемых конечных результатов, целевых показателей (индикаторов) программы (N)</t>
  </si>
  <si>
    <t>Степень достижения плановых значений ожидаемых конечных результатов, целевых показателей (индикаторов) программы СДм/п=ΣСДпз/N</t>
  </si>
  <si>
    <t>Итого по программе ΣСДонр</t>
  </si>
  <si>
    <t>Общее количество мероприятий программы, запланированных к реализации в отчетном году (М)</t>
  </si>
  <si>
    <t>Степень реализации мероприятий программы СРм=ΣСДонр/М</t>
  </si>
  <si>
    <t>Эффективность реализации муниципальной программы ЭР = 0,5 x СДм/п + 0,3 x СРм+ 0,2 x ССур</t>
  </si>
  <si>
    <r>
      <t>Уровень эффективности муниципальной программы</t>
    </r>
    <r>
      <rPr>
        <b/>
        <vertAlign val="superscript"/>
        <sz val="11"/>
        <rFont val="Times New Roman"/>
      </rPr>
      <t>8</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</si>
</sst>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р_._-;\-* #,##0.00_р_._-;_-* &quot;-&quot;??_р_._-;_-@_-"/>
    <numFmt numFmtId="164" formatCode="0.000"/>
    <numFmt numFmtId="165" formatCode="0.0"/>
    <numFmt numFmtId="166" formatCode="#,##0.0"/>
  </numFmts>
  <fonts count="20" x14ac:knownFonts="1">
    <font>
      <sz val="11"/>
      <color theme="1"/>
      <name val="Calibri"/>
      <scheme val="minor"/>
    </font>
    <font>
      <sz val="10"/>
      <name val="Arial Cyr"/>
    </font>
    <font>
      <b/>
      <sz val="10"/>
      <name val="Arial CYR"/>
    </font>
    <font>
      <sz val="11"/>
      <color theme="1"/>
      <name val="Arial"/>
    </font>
    <font>
      <sz val="11"/>
      <color rgb="FF9C6500"/>
      <name val="Calibri"/>
      <scheme val="minor"/>
    </font>
    <font>
      <b/>
      <sz val="12"/>
      <color theme="1"/>
      <name val="Times New Roman"/>
    </font>
    <font>
      <sz val="12"/>
      <color theme="1"/>
      <name val="Arial"/>
    </font>
    <font>
      <sz val="12"/>
      <color theme="1"/>
      <name val="Times New Roman"/>
    </font>
    <font>
      <sz val="10"/>
      <color theme="1"/>
      <name val="Times New Roman"/>
    </font>
    <font>
      <sz val="12"/>
      <name val="Times New Roman"/>
    </font>
    <font>
      <sz val="12"/>
      <color indexed="65"/>
      <name val="Times New Roman"/>
    </font>
    <font>
      <sz val="11"/>
      <color theme="1"/>
      <name val="Times New Roman"/>
    </font>
    <font>
      <b/>
      <sz val="11"/>
      <name val="Times New Roman"/>
    </font>
    <font>
      <sz val="11"/>
      <name val="Times New Roman"/>
    </font>
    <font>
      <sz val="11"/>
      <color theme="1"/>
      <name val="Times New Roman"/>
    </font>
    <font>
      <b/>
      <sz val="11"/>
      <color theme="1"/>
      <name val="Times New Roman"/>
    </font>
    <font>
      <sz val="11"/>
      <name val="Arial"/>
    </font>
    <font>
      <sz val="11"/>
      <color theme="1"/>
      <name val="Calibri"/>
      <scheme val="minor"/>
    </font>
    <font>
      <vertAlign val="superscript"/>
      <sz val="11"/>
      <color theme="1"/>
      <name val="Times New Roman"/>
    </font>
    <font>
      <b/>
      <vertAlign val="superscript"/>
      <sz val="11"/>
      <name val="Times New Roman"/>
    </font>
  </fonts>
  <fills count="9">
    <fill>
      <patternFill patternType="none"/>
    </fill>
    <fill>
      <patternFill patternType="gray125"/>
    </fill>
    <fill>
      <patternFill patternType="solid">
        <fgColor indexed="27"/>
        <bgColor indexed="27"/>
      </patternFill>
    </fill>
    <fill>
      <patternFill patternType="solid">
        <fgColor rgb="FFFFEB9C"/>
        <bgColor rgb="FFFFEB9C"/>
      </patternFill>
    </fill>
    <fill>
      <patternFill patternType="solid">
        <fgColor theme="0"/>
        <bgColor theme="0"/>
      </patternFill>
    </fill>
    <fill>
      <patternFill patternType="solid">
        <fgColor theme="6" tint="0.79998168889431442"/>
        <bgColor theme="6" tint="0.79998168889431442"/>
      </patternFill>
    </fill>
    <fill>
      <patternFill patternType="solid">
        <fgColor theme="9" tint="0.79998168889431442"/>
        <bgColor theme="9" tint="0.79998168889431442"/>
      </patternFill>
    </fill>
    <fill>
      <patternFill patternType="solid">
        <fgColor theme="4" tint="0.79998168889431442"/>
        <bgColor theme="4" tint="0.79998168889431442"/>
      </patternFill>
    </fill>
    <fill>
      <patternFill patternType="solid">
        <fgColor theme="8" tint="0.79998168889431442"/>
        <bgColor theme="8" tint="0.79998168889431442"/>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theme="1"/>
      </left>
      <right style="thin">
        <color theme="1"/>
      </right>
      <top style="thin">
        <color theme="1"/>
      </top>
      <bottom style="thin">
        <color theme="1"/>
      </bottom>
      <diagonal/>
    </border>
  </borders>
  <cellStyleXfs count="16">
    <xf numFmtId="0" fontId="0" fillId="0" borderId="0"/>
    <xf numFmtId="1" fontId="1" fillId="0" borderId="1">
      <alignment horizontal="center" vertical="top" shrinkToFit="1"/>
    </xf>
    <xf numFmtId="1" fontId="1" fillId="0" borderId="1">
      <alignment horizontal="center" vertical="top" shrinkToFit="1"/>
    </xf>
    <xf numFmtId="0" fontId="2" fillId="0" borderId="1">
      <alignment vertical="top" wrapText="1"/>
    </xf>
    <xf numFmtId="1" fontId="1" fillId="0" borderId="1">
      <alignment horizontal="center" vertical="top" shrinkToFit="1"/>
    </xf>
    <xf numFmtId="4" fontId="2" fillId="2" borderId="1">
      <alignment horizontal="right" vertical="top" shrinkToFit="1"/>
    </xf>
    <xf numFmtId="0" fontId="2" fillId="0" borderId="1">
      <alignment vertical="top" wrapText="1"/>
    </xf>
    <xf numFmtId="0" fontId="2" fillId="0" borderId="1">
      <alignment vertical="top" wrapText="1"/>
    </xf>
    <xf numFmtId="4" fontId="2" fillId="2" borderId="1">
      <alignment horizontal="right" vertical="top" shrinkToFit="1"/>
    </xf>
    <xf numFmtId="0" fontId="3" fillId="0" borderId="0"/>
    <xf numFmtId="0" fontId="3" fillId="0" borderId="0"/>
    <xf numFmtId="0" fontId="3" fillId="0" borderId="0"/>
    <xf numFmtId="0" fontId="3" fillId="0" borderId="0"/>
    <xf numFmtId="0" fontId="3" fillId="0" borderId="0"/>
    <xf numFmtId="43" fontId="17" fillId="0" borderId="0" applyFont="0" applyFill="0" applyBorder="0" applyProtection="0"/>
    <xf numFmtId="0" fontId="4" fillId="3" borderId="0" applyNumberFormat="0" applyBorder="0"/>
  </cellStyleXfs>
  <cellXfs count="473">
    <xf numFmtId="0" fontId="0" fillId="0" borderId="0" xfId="0"/>
    <xf numFmtId="0" fontId="3" fillId="0" borderId="0" xfId="9" applyFont="1"/>
    <xf numFmtId="0" fontId="6" fillId="0" borderId="0" xfId="9" applyFont="1"/>
    <xf numFmtId="0" fontId="7" fillId="0" borderId="1" xfId="9" applyFont="1" applyBorder="1" applyAlignment="1">
      <alignment horizontal="center" vertical="top" wrapText="1"/>
    </xf>
    <xf numFmtId="0" fontId="7" fillId="0" borderId="1" xfId="9" applyFont="1" applyBorder="1" applyAlignment="1">
      <alignment vertical="top" wrapText="1"/>
    </xf>
    <xf numFmtId="14" fontId="7" fillId="0" borderId="1" xfId="9" applyNumberFormat="1" applyFont="1" applyBorder="1" applyAlignment="1">
      <alignment horizontal="center" vertical="top" wrapText="1"/>
    </xf>
    <xf numFmtId="0" fontId="7" fillId="0" borderId="1" xfId="9" applyFont="1" applyBorder="1" applyAlignment="1" applyProtection="1">
      <alignment horizontal="center" vertical="top" wrapText="1"/>
      <protection locked="0"/>
    </xf>
    <xf numFmtId="14" fontId="7" fillId="0" borderId="1" xfId="9" applyNumberFormat="1" applyFont="1" applyBorder="1" applyAlignment="1" applyProtection="1">
      <alignment horizontal="center" vertical="top" wrapText="1"/>
      <protection locked="0"/>
    </xf>
    <xf numFmtId="0" fontId="7" fillId="0" borderId="0" xfId="9" applyFont="1" applyAlignment="1">
      <alignment vertical="top" wrapText="1"/>
    </xf>
    <xf numFmtId="0" fontId="3" fillId="0" borderId="0" xfId="13" applyFont="1"/>
    <xf numFmtId="0" fontId="3" fillId="0" borderId="0" xfId="13" applyFont="1" applyAlignment="1">
      <alignment vertical="top"/>
    </xf>
    <xf numFmtId="0" fontId="8" fillId="0" borderId="0" xfId="13" applyFont="1"/>
    <xf numFmtId="0" fontId="7" fillId="0" borderId="0" xfId="13" applyFont="1"/>
    <xf numFmtId="0" fontId="7" fillId="0" borderId="0" xfId="13" applyFont="1" applyAlignment="1">
      <alignment vertical="top"/>
    </xf>
    <xf numFmtId="0" fontId="7" fillId="0" borderId="1" xfId="13" applyFont="1" applyBorder="1" applyAlignment="1">
      <alignment horizontal="center" vertical="top" wrapText="1"/>
    </xf>
    <xf numFmtId="0" fontId="9" fillId="0" borderId="1" xfId="13" applyFont="1" applyBorder="1" applyAlignment="1">
      <alignment horizontal="center" vertical="top" wrapText="1"/>
    </xf>
    <xf numFmtId="0" fontId="0" fillId="0" borderId="0" xfId="0" applyAlignment="1">
      <alignment horizontal="center" vertical="top" wrapText="1"/>
    </xf>
    <xf numFmtId="49" fontId="7" fillId="0" borderId="1" xfId="13" applyNumberFormat="1" applyFont="1" applyBorder="1" applyAlignment="1">
      <alignment horizontal="center" vertical="top" wrapText="1"/>
    </xf>
    <xf numFmtId="0" fontId="7" fillId="0" borderId="1" xfId="13" applyFont="1" applyBorder="1" applyAlignment="1">
      <alignment vertical="top" wrapText="1"/>
    </xf>
    <xf numFmtId="2" fontId="7" fillId="0" borderId="1" xfId="13" applyNumberFormat="1" applyFont="1" applyBorder="1" applyAlignment="1">
      <alignment vertical="top" wrapText="1"/>
    </xf>
    <xf numFmtId="49" fontId="7" fillId="0" borderId="5" xfId="13" applyNumberFormat="1" applyFont="1" applyBorder="1" applyAlignment="1">
      <alignment horizontal="center" vertical="top"/>
    </xf>
    <xf numFmtId="0" fontId="7" fillId="0" borderId="5" xfId="13" applyFont="1" applyBorder="1" applyAlignment="1">
      <alignment horizontal="center" vertical="top"/>
    </xf>
    <xf numFmtId="0" fontId="7" fillId="0" borderId="5" xfId="13" applyFont="1" applyBorder="1" applyAlignment="1">
      <alignment vertical="top" wrapText="1"/>
    </xf>
    <xf numFmtId="0" fontId="7" fillId="0" borderId="1" xfId="13" applyFont="1" applyBorder="1" applyAlignment="1">
      <alignment horizontal="center" vertical="top"/>
    </xf>
    <xf numFmtId="0" fontId="9" fillId="0" borderId="1" xfId="13" applyFont="1" applyBorder="1" applyAlignment="1">
      <alignment horizontal="center" vertical="top"/>
    </xf>
    <xf numFmtId="2" fontId="7" fillId="0" borderId="1" xfId="13" applyNumberFormat="1" applyFont="1" applyBorder="1" applyAlignment="1">
      <alignment vertical="top"/>
    </xf>
    <xf numFmtId="2" fontId="7" fillId="0" borderId="5" xfId="13" applyNumberFormat="1" applyFont="1" applyBorder="1" applyAlignment="1">
      <alignment horizontal="center" vertical="top"/>
    </xf>
    <xf numFmtId="0" fontId="7" fillId="0" borderId="6" xfId="13" applyFont="1" applyBorder="1" applyAlignment="1">
      <alignment horizontal="center" vertical="top"/>
    </xf>
    <xf numFmtId="49" fontId="7" fillId="0" borderId="6" xfId="13" applyNumberFormat="1" applyFont="1" applyBorder="1" applyAlignment="1">
      <alignment horizontal="center" vertical="top"/>
    </xf>
    <xf numFmtId="0" fontId="7" fillId="0" borderId="6" xfId="13" applyFont="1" applyBorder="1" applyAlignment="1">
      <alignment vertical="top" wrapText="1"/>
    </xf>
    <xf numFmtId="0" fontId="7" fillId="0" borderId="3" xfId="13" applyFont="1" applyBorder="1" applyAlignment="1">
      <alignment vertical="top" wrapText="1"/>
    </xf>
    <xf numFmtId="2" fontId="7" fillId="0" borderId="2" xfId="13" applyNumberFormat="1" applyFont="1" applyBorder="1" applyAlignment="1">
      <alignment vertical="top"/>
    </xf>
    <xf numFmtId="2" fontId="9" fillId="0" borderId="5" xfId="13" applyNumberFormat="1" applyFont="1" applyBorder="1" applyAlignment="1">
      <alignment horizontal="center" vertical="top"/>
    </xf>
    <xf numFmtId="2" fontId="9" fillId="0" borderId="3" xfId="13" applyNumberFormat="1" applyFont="1" applyBorder="1" applyAlignment="1">
      <alignment vertical="top"/>
    </xf>
    <xf numFmtId="2" fontId="9" fillId="0" borderId="1" xfId="13" applyNumberFormat="1" applyFont="1" applyBorder="1" applyAlignment="1">
      <alignment vertical="top"/>
    </xf>
    <xf numFmtId="49" fontId="7" fillId="0" borderId="7" xfId="13" applyNumberFormat="1" applyFont="1" applyBorder="1" applyAlignment="1">
      <alignment horizontal="center"/>
    </xf>
    <xf numFmtId="0" fontId="7" fillId="0" borderId="8" xfId="13" applyFont="1" applyBorder="1" applyAlignment="1">
      <alignment horizontal="center"/>
    </xf>
    <xf numFmtId="0" fontId="7" fillId="0" borderId="8" xfId="13" applyFont="1" applyBorder="1" applyAlignment="1">
      <alignment vertical="top" wrapText="1"/>
    </xf>
    <xf numFmtId="2" fontId="7" fillId="0" borderId="1" xfId="13" applyNumberFormat="1" applyFont="1" applyBorder="1" applyAlignment="1">
      <alignment horizontal="center" vertical="top"/>
    </xf>
    <xf numFmtId="2" fontId="7" fillId="0" borderId="3" xfId="13" applyNumberFormat="1" applyFont="1" applyBorder="1" applyAlignment="1">
      <alignment vertical="top"/>
    </xf>
    <xf numFmtId="2" fontId="10" fillId="0" borderId="1" xfId="13" applyNumberFormat="1" applyFont="1" applyBorder="1" applyAlignment="1">
      <alignment horizontal="center" vertical="top" wrapText="1"/>
    </xf>
    <xf numFmtId="0" fontId="7" fillId="0" borderId="9" xfId="13" applyFont="1" applyBorder="1" applyAlignment="1">
      <alignment horizontal="center"/>
    </xf>
    <xf numFmtId="0" fontId="7" fillId="0" borderId="10" xfId="13" applyFont="1" applyBorder="1" applyAlignment="1">
      <alignment horizontal="center"/>
    </xf>
    <xf numFmtId="0" fontId="7" fillId="0" borderId="10" xfId="13" applyFont="1" applyBorder="1" applyAlignment="1">
      <alignment vertical="top" wrapText="1"/>
    </xf>
    <xf numFmtId="2" fontId="7" fillId="0" borderId="9" xfId="13" applyNumberFormat="1" applyFont="1" applyBorder="1" applyAlignment="1">
      <alignment horizontal="center" vertical="top"/>
    </xf>
    <xf numFmtId="49" fontId="7" fillId="0" borderId="1" xfId="13" applyNumberFormat="1" applyFont="1" applyBorder="1" applyAlignment="1">
      <alignment horizontal="center" vertical="top"/>
    </xf>
    <xf numFmtId="0" fontId="4" fillId="3" borderId="0" xfId="15" applyFont="1" applyFill="1" applyAlignment="1">
      <alignment horizontal="center" vertical="top" wrapText="1"/>
    </xf>
    <xf numFmtId="2" fontId="7" fillId="0" borderId="1" xfId="13" applyNumberFormat="1" applyFont="1" applyBorder="1" applyAlignment="1">
      <alignment horizontal="center" vertical="top" wrapText="1"/>
    </xf>
    <xf numFmtId="2" fontId="7" fillId="0" borderId="1" xfId="13" applyNumberFormat="1" applyFont="1" applyBorder="1" applyAlignment="1">
      <alignment horizontal="right" vertical="top" wrapText="1"/>
    </xf>
    <xf numFmtId="49" fontId="7" fillId="0" borderId="0" xfId="13" applyNumberFormat="1" applyFont="1" applyAlignment="1">
      <alignment horizontal="center" vertical="top"/>
    </xf>
    <xf numFmtId="0" fontId="7" fillId="0" borderId="0" xfId="13" applyFont="1" applyAlignment="1">
      <alignment horizontal="center" vertical="top"/>
    </xf>
    <xf numFmtId="0" fontId="7" fillId="0" borderId="0" xfId="13" applyFont="1" applyAlignment="1">
      <alignment horizontal="left" vertical="top" wrapText="1"/>
    </xf>
    <xf numFmtId="0" fontId="7" fillId="0" borderId="0" xfId="13" applyFont="1" applyAlignment="1">
      <alignment vertical="top" wrapText="1"/>
    </xf>
    <xf numFmtId="2" fontId="7" fillId="0" borderId="0" xfId="13" applyNumberFormat="1" applyFont="1" applyAlignment="1">
      <alignment vertical="top" wrapText="1"/>
    </xf>
    <xf numFmtId="2" fontId="7" fillId="0" borderId="0" xfId="13" applyNumberFormat="1" applyFont="1" applyAlignment="1">
      <alignment horizontal="center" vertical="top" wrapText="1"/>
    </xf>
    <xf numFmtId="0" fontId="11" fillId="0" borderId="0" xfId="13" applyFont="1"/>
    <xf numFmtId="0" fontId="11" fillId="0" borderId="0" xfId="13" applyFont="1" applyAlignment="1">
      <alignment vertical="top"/>
    </xf>
    <xf numFmtId="49" fontId="3" fillId="0" borderId="0" xfId="9" applyNumberFormat="1" applyFont="1" applyAlignment="1">
      <alignment horizontal="left" vertical="top"/>
    </xf>
    <xf numFmtId="0" fontId="3" fillId="0" borderId="0" xfId="9" applyFont="1" applyAlignment="1">
      <alignment horizontal="left"/>
    </xf>
    <xf numFmtId="0" fontId="3" fillId="0" borderId="0" xfId="9" applyFont="1" applyAlignment="1">
      <alignment horizontal="left" vertical="top"/>
    </xf>
    <xf numFmtId="0" fontId="3" fillId="0" borderId="0" xfId="9" applyFont="1" applyAlignment="1">
      <alignment vertical="top"/>
    </xf>
    <xf numFmtId="0" fontId="12" fillId="0" borderId="0" xfId="9" applyFont="1"/>
    <xf numFmtId="49" fontId="13" fillId="0" borderId="0" xfId="9" applyNumberFormat="1" applyFont="1" applyAlignment="1">
      <alignment horizontal="left" vertical="top"/>
    </xf>
    <xf numFmtId="0" fontId="13" fillId="0" borderId="0" xfId="9" applyFont="1" applyAlignment="1">
      <alignment horizontal="left"/>
    </xf>
    <xf numFmtId="0" fontId="13" fillId="0" borderId="0" xfId="9" applyFont="1" applyAlignment="1">
      <alignment horizontal="left" vertical="top"/>
    </xf>
    <xf numFmtId="0" fontId="13" fillId="0" borderId="0" xfId="9" applyFont="1" applyAlignment="1">
      <alignment vertical="top"/>
    </xf>
    <xf numFmtId="0" fontId="11" fillId="4" borderId="1" xfId="0" applyFont="1" applyFill="1" applyBorder="1" applyAlignment="1">
      <alignment horizontal="center" vertical="center" wrapText="1"/>
    </xf>
    <xf numFmtId="1" fontId="11" fillId="4" borderId="1" xfId="0" applyNumberFormat="1" applyFont="1" applyFill="1" applyBorder="1" applyAlignment="1">
      <alignment horizontal="center" vertical="center" wrapText="1"/>
    </xf>
    <xf numFmtId="0" fontId="11" fillId="4" borderId="1" xfId="0" applyFont="1" applyFill="1" applyBorder="1" applyAlignment="1">
      <alignment vertical="center" wrapText="1"/>
    </xf>
    <xf numFmtId="49" fontId="13" fillId="5" borderId="7" xfId="9" applyNumberFormat="1" applyFont="1" applyFill="1" applyBorder="1" applyAlignment="1">
      <alignment horizontal="left" vertical="top"/>
    </xf>
    <xf numFmtId="0" fontId="13" fillId="5" borderId="11" xfId="9" applyFont="1" applyFill="1" applyBorder="1" applyAlignment="1">
      <alignment horizontal="center" vertical="top" wrapText="1"/>
    </xf>
    <xf numFmtId="0" fontId="13" fillId="5" borderId="0" xfId="9" applyFont="1" applyFill="1" applyAlignment="1">
      <alignment horizontal="center" vertical="top" wrapText="1"/>
    </xf>
    <xf numFmtId="0" fontId="13" fillId="5" borderId="9" xfId="9" applyFont="1" applyFill="1" applyBorder="1" applyAlignment="1">
      <alignment vertical="top" wrapText="1"/>
    </xf>
    <xf numFmtId="0" fontId="13" fillId="5" borderId="10" xfId="9" applyFont="1" applyFill="1" applyBorder="1" applyAlignment="1">
      <alignment horizontal="center" vertical="top" wrapText="1"/>
    </xf>
    <xf numFmtId="0" fontId="13" fillId="5" borderId="12" xfId="9" applyFont="1" applyFill="1" applyBorder="1" applyAlignment="1">
      <alignment horizontal="center" vertical="top" wrapText="1"/>
    </xf>
    <xf numFmtId="1" fontId="13" fillId="0" borderId="12" xfId="9" applyNumberFormat="1" applyFont="1" applyBorder="1" applyAlignment="1" applyProtection="1">
      <alignment horizontal="center" vertical="top" wrapText="1"/>
      <protection locked="0"/>
    </xf>
    <xf numFmtId="2" fontId="13" fillId="5" borderId="7" xfId="9" applyNumberFormat="1" applyFont="1" applyFill="1" applyBorder="1" applyAlignment="1" applyProtection="1">
      <alignment horizontal="center" vertical="top" wrapText="1"/>
    </xf>
    <xf numFmtId="164" fontId="13" fillId="5" borderId="9" xfId="9" applyNumberFormat="1" applyFont="1" applyFill="1" applyBorder="1" applyAlignment="1" applyProtection="1">
      <alignment horizontal="center" vertical="top" wrapText="1"/>
    </xf>
    <xf numFmtId="0" fontId="13" fillId="5" borderId="9" xfId="9" applyFont="1" applyFill="1" applyBorder="1" applyAlignment="1" applyProtection="1">
      <alignment horizontal="center" vertical="top" wrapText="1"/>
    </xf>
    <xf numFmtId="0" fontId="13" fillId="0" borderId="9" xfId="9" applyFont="1" applyBorder="1" applyAlignment="1" applyProtection="1">
      <alignment vertical="top" wrapText="1"/>
      <protection locked="0"/>
    </xf>
    <xf numFmtId="0" fontId="13" fillId="5" borderId="5" xfId="9" applyFont="1" applyFill="1" applyBorder="1" applyAlignment="1">
      <alignment vertical="top" wrapText="1"/>
    </xf>
    <xf numFmtId="0" fontId="13" fillId="5" borderId="6" xfId="9" applyFont="1" applyFill="1" applyBorder="1" applyAlignment="1">
      <alignment horizontal="center" vertical="top" wrapText="1"/>
    </xf>
    <xf numFmtId="0" fontId="13" fillId="5" borderId="13" xfId="9" applyFont="1" applyFill="1" applyBorder="1" applyAlignment="1">
      <alignment horizontal="center" vertical="top" wrapText="1"/>
    </xf>
    <xf numFmtId="165" fontId="13" fillId="0" borderId="13" xfId="9" applyNumberFormat="1" applyFont="1" applyBorder="1" applyAlignment="1" applyProtection="1">
      <alignment horizontal="center" vertical="top" wrapText="1"/>
      <protection locked="0"/>
    </xf>
    <xf numFmtId="164" fontId="13" fillId="5" borderId="5" xfId="9" applyNumberFormat="1" applyFont="1" applyFill="1" applyBorder="1" applyAlignment="1" applyProtection="1">
      <alignment horizontal="center" vertical="top" wrapText="1"/>
    </xf>
    <xf numFmtId="0" fontId="13" fillId="5" borderId="5" xfId="9" applyFont="1" applyFill="1" applyBorder="1" applyAlignment="1" applyProtection="1">
      <alignment horizontal="center" vertical="top" wrapText="1"/>
    </xf>
    <xf numFmtId="0" fontId="13" fillId="0" borderId="5" xfId="9" applyFont="1" applyBorder="1" applyAlignment="1" applyProtection="1">
      <alignment vertical="top" wrapText="1"/>
      <protection locked="0"/>
    </xf>
    <xf numFmtId="1" fontId="13" fillId="0" borderId="13" xfId="9" applyNumberFormat="1" applyFont="1" applyBorder="1" applyAlignment="1" applyProtection="1">
      <alignment horizontal="center" vertical="top" wrapText="1"/>
      <protection locked="0"/>
    </xf>
    <xf numFmtId="1" fontId="13" fillId="5" borderId="5" xfId="9" applyNumberFormat="1" applyFont="1" applyFill="1" applyBorder="1" applyAlignment="1" applyProtection="1">
      <alignment horizontal="center" vertical="top" wrapText="1"/>
    </xf>
    <xf numFmtId="164" fontId="13" fillId="5" borderId="1" xfId="9" applyNumberFormat="1" applyFont="1" applyFill="1" applyBorder="1" applyAlignment="1" applyProtection="1">
      <alignment horizontal="center" vertical="top" wrapText="1"/>
    </xf>
    <xf numFmtId="2" fontId="13" fillId="0" borderId="13" xfId="9" applyNumberFormat="1" applyFont="1" applyBorder="1" applyAlignment="1" applyProtection="1">
      <alignment horizontal="center" vertical="top" wrapText="1"/>
      <protection locked="0"/>
    </xf>
    <xf numFmtId="0" fontId="13" fillId="5" borderId="14" xfId="9" applyFont="1" applyFill="1" applyBorder="1" applyAlignment="1">
      <alignment horizontal="center" vertical="top" wrapText="1"/>
    </xf>
    <xf numFmtId="1" fontId="13" fillId="5" borderId="13" xfId="9" applyNumberFormat="1" applyFont="1" applyFill="1" applyBorder="1" applyAlignment="1">
      <alignment horizontal="center" vertical="top" wrapText="1"/>
    </xf>
    <xf numFmtId="49" fontId="13" fillId="5" borderId="11" xfId="9" applyNumberFormat="1" applyFont="1" applyFill="1" applyBorder="1" applyAlignment="1">
      <alignment horizontal="left" vertical="top"/>
    </xf>
    <xf numFmtId="0" fontId="13" fillId="5" borderId="10" xfId="9" applyFont="1" applyFill="1" applyBorder="1" applyAlignment="1">
      <alignment vertical="top" wrapText="1"/>
    </xf>
    <xf numFmtId="0" fontId="13" fillId="5" borderId="10" xfId="9" applyFont="1" applyFill="1" applyBorder="1" applyAlignment="1">
      <alignment horizontal="center" vertical="top"/>
    </xf>
    <xf numFmtId="0" fontId="13" fillId="5" borderId="9" xfId="9" applyFont="1" applyFill="1" applyBorder="1" applyAlignment="1">
      <alignment horizontal="center" vertical="top"/>
    </xf>
    <xf numFmtId="0" fontId="13" fillId="0" borderId="9" xfId="9" applyFont="1" applyBorder="1" applyAlignment="1" applyProtection="1">
      <alignment horizontal="center" vertical="top"/>
      <protection locked="0"/>
    </xf>
    <xf numFmtId="0" fontId="13" fillId="5" borderId="9" xfId="9" applyFont="1" applyFill="1" applyBorder="1" applyAlignment="1" applyProtection="1">
      <alignment horizontal="center" vertical="top"/>
    </xf>
    <xf numFmtId="0" fontId="13" fillId="0" borderId="10" xfId="9" applyFont="1" applyBorder="1" applyAlignment="1" applyProtection="1">
      <alignment vertical="top" wrapText="1"/>
      <protection locked="0"/>
    </xf>
    <xf numFmtId="0" fontId="13" fillId="5" borderId="0" xfId="9" applyFont="1" applyFill="1" applyAlignment="1">
      <alignment horizontal="left" vertical="top" wrapText="1"/>
    </xf>
    <xf numFmtId="0" fontId="13" fillId="5" borderId="8" xfId="9" applyFont="1" applyFill="1" applyBorder="1" applyAlignment="1">
      <alignment horizontal="left" vertical="top" wrapText="1"/>
    </xf>
    <xf numFmtId="0" fontId="13" fillId="5" borderId="3" xfId="9" applyFont="1" applyFill="1" applyBorder="1" applyAlignment="1">
      <alignment vertical="top" wrapText="1"/>
    </xf>
    <xf numFmtId="0" fontId="13" fillId="0" borderId="12" xfId="9" applyFont="1" applyBorder="1" applyAlignment="1" applyProtection="1">
      <alignment horizontal="center" vertical="top" wrapText="1"/>
      <protection locked="0"/>
    </xf>
    <xf numFmtId="2" fontId="13" fillId="5" borderId="9" xfId="9" applyNumberFormat="1" applyFont="1" applyFill="1" applyBorder="1" applyAlignment="1" applyProtection="1">
      <alignment horizontal="center" vertical="top"/>
    </xf>
    <xf numFmtId="0" fontId="13" fillId="0" borderId="1" xfId="9" applyFont="1" applyBorder="1" applyAlignment="1" applyProtection="1">
      <alignment vertical="top"/>
      <protection locked="0"/>
    </xf>
    <xf numFmtId="0" fontId="13" fillId="5" borderId="11" xfId="9" applyFont="1" applyFill="1" applyBorder="1" applyAlignment="1">
      <alignment horizontal="left" vertical="center" wrapText="1"/>
    </xf>
    <xf numFmtId="49" fontId="13" fillId="5" borderId="12" xfId="9" applyNumberFormat="1" applyFont="1" applyFill="1" applyBorder="1" applyAlignment="1">
      <alignment horizontal="left" vertical="top"/>
    </xf>
    <xf numFmtId="0" fontId="13" fillId="5" borderId="12" xfId="9" applyFont="1" applyFill="1" applyBorder="1" applyAlignment="1">
      <alignment horizontal="left" vertical="center" wrapText="1"/>
    </xf>
    <xf numFmtId="0" fontId="13" fillId="5" borderId="14" xfId="9" applyFont="1" applyFill="1" applyBorder="1" applyAlignment="1">
      <alignment horizontal="left" vertical="top" wrapText="1"/>
    </xf>
    <xf numFmtId="0" fontId="13" fillId="5" borderId="10" xfId="9" applyFont="1" applyFill="1" applyBorder="1" applyAlignment="1">
      <alignment horizontal="left" vertical="top" wrapText="1"/>
    </xf>
    <xf numFmtId="0" fontId="13" fillId="5" borderId="6" xfId="9" applyFont="1" applyFill="1" applyBorder="1" applyAlignment="1">
      <alignment vertical="top" wrapText="1"/>
    </xf>
    <xf numFmtId="0" fontId="13" fillId="0" borderId="11" xfId="9" applyFont="1" applyBorder="1" applyAlignment="1" applyProtection="1">
      <alignment horizontal="center" vertical="top" wrapText="1"/>
      <protection locked="0"/>
    </xf>
    <xf numFmtId="0" fontId="13" fillId="5" borderId="7" xfId="9" applyFont="1" applyFill="1" applyBorder="1" applyAlignment="1" applyProtection="1">
      <alignment horizontal="center" vertical="top" wrapText="1"/>
    </xf>
    <xf numFmtId="0" fontId="13" fillId="5" borderId="7" xfId="9" applyFont="1" applyFill="1" applyBorder="1" applyAlignment="1" applyProtection="1">
      <alignment horizontal="center" vertical="top"/>
    </xf>
    <xf numFmtId="0" fontId="13" fillId="0" borderId="5" xfId="9" applyFont="1" applyBorder="1" applyAlignment="1" applyProtection="1">
      <alignment vertical="top"/>
      <protection locked="0"/>
    </xf>
    <xf numFmtId="0" fontId="13" fillId="5" borderId="13" xfId="9" applyFont="1" applyFill="1" applyBorder="1" applyAlignment="1">
      <alignment vertical="top" wrapText="1"/>
    </xf>
    <xf numFmtId="0" fontId="13" fillId="0" borderId="13" xfId="9" applyFont="1" applyBorder="1" applyAlignment="1" applyProtection="1">
      <alignment horizontal="center" vertical="top" wrapText="1"/>
      <protection locked="0"/>
    </xf>
    <xf numFmtId="0" fontId="13" fillId="5" borderId="13" xfId="9" applyFont="1" applyFill="1" applyBorder="1" applyAlignment="1" applyProtection="1">
      <alignment horizontal="center" vertical="top"/>
    </xf>
    <xf numFmtId="49" fontId="13" fillId="6" borderId="1" xfId="9" applyNumberFormat="1" applyFont="1" applyFill="1" applyBorder="1" applyAlignment="1">
      <alignment horizontal="left" vertical="top" wrapText="1"/>
    </xf>
    <xf numFmtId="49" fontId="13" fillId="6" borderId="2" xfId="9" applyNumberFormat="1" applyFont="1" applyFill="1" applyBorder="1" applyAlignment="1">
      <alignment horizontal="left" vertical="top" wrapText="1"/>
    </xf>
    <xf numFmtId="0" fontId="13" fillId="6" borderId="0" xfId="9" applyFont="1" applyFill="1" applyAlignment="1">
      <alignment horizontal="left" vertical="top" wrapText="1"/>
    </xf>
    <xf numFmtId="0" fontId="13" fillId="6" borderId="9" xfId="9" applyFont="1" applyFill="1" applyBorder="1" applyAlignment="1">
      <alignment horizontal="left" vertical="top" wrapText="1"/>
    </xf>
    <xf numFmtId="0" fontId="13" fillId="6" borderId="9" xfId="9" applyFont="1" applyFill="1" applyBorder="1" applyAlignment="1">
      <alignment horizontal="center" vertical="top" wrapText="1"/>
    </xf>
    <xf numFmtId="4" fontId="13" fillId="6" borderId="9" xfId="9" applyNumberFormat="1" applyFont="1" applyFill="1" applyBorder="1" applyAlignment="1" applyProtection="1">
      <alignment horizontal="center" vertical="top" wrapText="1"/>
    </xf>
    <xf numFmtId="2" fontId="13" fillId="6" borderId="9" xfId="9" applyNumberFormat="1" applyFont="1" applyFill="1" applyBorder="1" applyAlignment="1" applyProtection="1">
      <alignment horizontal="center" vertical="top"/>
    </xf>
    <xf numFmtId="164" fontId="13" fillId="6" borderId="1" xfId="9" applyNumberFormat="1" applyFont="1" applyFill="1" applyBorder="1" applyAlignment="1">
      <alignment horizontal="center" vertical="top"/>
    </xf>
    <xf numFmtId="0" fontId="13" fillId="6" borderId="0" xfId="9" applyFont="1" applyFill="1" applyAlignment="1">
      <alignment vertical="top" wrapText="1"/>
    </xf>
    <xf numFmtId="0" fontId="13" fillId="6" borderId="9" xfId="9" applyFont="1" applyFill="1" applyBorder="1" applyAlignment="1">
      <alignment horizontal="center" vertical="top"/>
    </xf>
    <xf numFmtId="0" fontId="13" fillId="6" borderId="9" xfId="9" applyFont="1" applyFill="1" applyBorder="1" applyAlignment="1" applyProtection="1">
      <alignment horizontal="center" vertical="top"/>
    </xf>
    <xf numFmtId="164" fontId="13" fillId="6" borderId="1" xfId="9" applyNumberFormat="1" applyFont="1" applyFill="1" applyBorder="1" applyAlignment="1" applyProtection="1">
      <alignment horizontal="center" vertical="top" wrapText="1"/>
    </xf>
    <xf numFmtId="0" fontId="13" fillId="6" borderId="1" xfId="9" applyFont="1" applyFill="1" applyBorder="1" applyAlignment="1" applyProtection="1">
      <alignment horizontal="center" vertical="top" wrapText="1"/>
    </xf>
    <xf numFmtId="49" fontId="13" fillId="6" borderId="5" xfId="9" applyNumberFormat="1" applyFont="1" applyFill="1" applyBorder="1" applyAlignment="1">
      <alignment horizontal="left" vertical="top" wrapText="1"/>
    </xf>
    <xf numFmtId="0" fontId="13" fillId="6" borderId="5" xfId="9" applyFont="1" applyFill="1" applyBorder="1" applyAlignment="1">
      <alignment horizontal="left" vertical="top" wrapText="1"/>
    </xf>
    <xf numFmtId="0" fontId="13" fillId="6" borderId="5" xfId="9" applyFont="1" applyFill="1" applyBorder="1" applyAlignment="1">
      <alignment vertical="top" wrapText="1"/>
    </xf>
    <xf numFmtId="0" fontId="13" fillId="6" borderId="6" xfId="9" applyFont="1" applyFill="1" applyBorder="1" applyAlignment="1">
      <alignment horizontal="center" vertical="top" wrapText="1"/>
    </xf>
    <xf numFmtId="0" fontId="13" fillId="6" borderId="5" xfId="9" applyFont="1" applyFill="1" applyBorder="1" applyAlignment="1">
      <alignment horizontal="center" vertical="top" wrapText="1"/>
    </xf>
    <xf numFmtId="1" fontId="13" fillId="0" borderId="5" xfId="9" applyNumberFormat="1" applyFont="1" applyBorder="1" applyAlignment="1" applyProtection="1">
      <alignment horizontal="center" vertical="top" wrapText="1"/>
      <protection locked="0"/>
    </xf>
    <xf numFmtId="2" fontId="13" fillId="6" borderId="5" xfId="9" applyNumberFormat="1" applyFont="1" applyFill="1" applyBorder="1" applyAlignment="1" applyProtection="1">
      <alignment horizontal="center" vertical="top" wrapText="1"/>
    </xf>
    <xf numFmtId="0" fontId="13" fillId="6" borderId="1" xfId="9" applyFont="1" applyFill="1" applyBorder="1" applyAlignment="1">
      <alignment horizontal="left" vertical="top" wrapText="1"/>
    </xf>
    <xf numFmtId="0" fontId="13" fillId="6" borderId="1" xfId="9" applyFont="1" applyFill="1" applyBorder="1" applyAlignment="1">
      <alignment vertical="top" wrapText="1"/>
    </xf>
    <xf numFmtId="0" fontId="13" fillId="6" borderId="1" xfId="9" applyFont="1" applyFill="1" applyBorder="1" applyAlignment="1">
      <alignment horizontal="center" vertical="top" wrapText="1"/>
    </xf>
    <xf numFmtId="1" fontId="13" fillId="0" borderId="1" xfId="9" applyNumberFormat="1" applyFont="1" applyBorder="1" applyAlignment="1" applyProtection="1">
      <alignment horizontal="center" vertical="top" wrapText="1"/>
      <protection locked="0"/>
    </xf>
    <xf numFmtId="2" fontId="13" fillId="6" borderId="1" xfId="9" applyNumberFormat="1" applyFont="1" applyFill="1" applyBorder="1" applyAlignment="1" applyProtection="1">
      <alignment horizontal="center" vertical="top" wrapText="1"/>
    </xf>
    <xf numFmtId="0" fontId="13" fillId="0" borderId="1" xfId="9" applyFont="1" applyBorder="1" applyAlignment="1" applyProtection="1">
      <alignment vertical="top" wrapText="1"/>
      <protection locked="0"/>
    </xf>
    <xf numFmtId="0" fontId="13" fillId="6" borderId="3" xfId="9" applyFont="1" applyFill="1" applyBorder="1" applyAlignment="1">
      <alignment horizontal="left" vertical="top" wrapText="1"/>
    </xf>
    <xf numFmtId="49" fontId="13" fillId="6" borderId="7" xfId="9" applyNumberFormat="1" applyFont="1" applyFill="1" applyBorder="1" applyAlignment="1">
      <alignment horizontal="left" vertical="top" wrapText="1"/>
    </xf>
    <xf numFmtId="0" fontId="13" fillId="6" borderId="7" xfId="9" applyFont="1" applyFill="1" applyBorder="1" applyAlignment="1">
      <alignment horizontal="left" vertical="top" wrapText="1"/>
    </xf>
    <xf numFmtId="49" fontId="13" fillId="6" borderId="9" xfId="9" applyNumberFormat="1" applyFont="1" applyFill="1" applyBorder="1" applyAlignment="1">
      <alignment horizontal="left" vertical="top" wrapText="1"/>
    </xf>
    <xf numFmtId="0" fontId="13" fillId="6" borderId="9" xfId="9" applyFont="1" applyFill="1" applyBorder="1" applyAlignment="1">
      <alignment vertical="top" wrapText="1"/>
    </xf>
    <xf numFmtId="0" fontId="14" fillId="0" borderId="1" xfId="9" applyFont="1" applyBorder="1" applyAlignment="1" applyProtection="1">
      <alignment vertical="top" wrapText="1"/>
      <protection locked="0"/>
    </xf>
    <xf numFmtId="4" fontId="13" fillId="0" borderId="1" xfId="9" applyNumberFormat="1" applyFont="1" applyBorder="1" applyAlignment="1" applyProtection="1">
      <alignment horizontal="center" vertical="top" wrapText="1"/>
      <protection locked="0"/>
    </xf>
    <xf numFmtId="4" fontId="13" fillId="0" borderId="1" xfId="9" applyNumberFormat="1" applyFont="1" applyBorder="1" applyAlignment="1" applyProtection="1">
      <alignment horizontal="center" vertical="top"/>
      <protection locked="0"/>
    </xf>
    <xf numFmtId="49" fontId="13" fillId="5" borderId="1" xfId="9" applyNumberFormat="1" applyFont="1" applyFill="1" applyBorder="1" applyAlignment="1">
      <alignment horizontal="left" vertical="top" wrapText="1"/>
    </xf>
    <xf numFmtId="0" fontId="13" fillId="5" borderId="1" xfId="9" applyFont="1" applyFill="1" applyBorder="1" applyAlignment="1">
      <alignment vertical="top" wrapText="1"/>
    </xf>
    <xf numFmtId="0" fontId="13" fillId="5" borderId="1" xfId="9" applyFont="1" applyFill="1" applyBorder="1" applyAlignment="1">
      <alignment horizontal="center" vertical="top" wrapText="1"/>
    </xf>
    <xf numFmtId="0" fontId="13" fillId="0" borderId="1" xfId="9" applyFont="1" applyBorder="1" applyAlignment="1" applyProtection="1">
      <alignment horizontal="center" vertical="top" wrapText="1"/>
      <protection locked="0"/>
    </xf>
    <xf numFmtId="0" fontId="13" fillId="5" borderId="1" xfId="9" applyFont="1" applyFill="1" applyBorder="1" applyAlignment="1" applyProtection="1">
      <alignment horizontal="center" vertical="top" wrapText="1"/>
    </xf>
    <xf numFmtId="0" fontId="13" fillId="0" borderId="1" xfId="9" applyFont="1" applyBorder="1" applyAlignment="1" applyProtection="1">
      <alignment horizontal="left" vertical="top" wrapText="1"/>
      <protection locked="0"/>
    </xf>
    <xf numFmtId="49" fontId="13" fillId="4" borderId="1" xfId="9" applyNumberFormat="1" applyFont="1" applyFill="1" applyBorder="1" applyAlignment="1">
      <alignment horizontal="left" vertical="top" wrapText="1"/>
    </xf>
    <xf numFmtId="49" fontId="13" fillId="6" borderId="12" xfId="9" applyNumberFormat="1" applyFont="1" applyFill="1" applyBorder="1" applyAlignment="1" applyProtection="1">
      <alignment horizontal="left" vertical="top" wrapText="1"/>
      <protection locked="0"/>
    </xf>
    <xf numFmtId="0" fontId="13" fillId="6" borderId="10" xfId="9" applyFont="1" applyFill="1" applyBorder="1" applyAlignment="1">
      <alignment horizontal="left" vertical="top" wrapText="1"/>
    </xf>
    <xf numFmtId="4" fontId="13" fillId="0" borderId="7" xfId="9" applyNumberFormat="1" applyFont="1" applyBorder="1" applyAlignment="1" applyProtection="1">
      <alignment horizontal="center" vertical="top" wrapText="1"/>
      <protection locked="0"/>
    </xf>
    <xf numFmtId="4" fontId="13" fillId="0" borderId="11" xfId="9" applyNumberFormat="1" applyFont="1" applyBorder="1" applyAlignment="1" applyProtection="1">
      <alignment horizontal="center" vertical="top"/>
      <protection locked="0"/>
    </xf>
    <xf numFmtId="164" fontId="13" fillId="6" borderId="9" xfId="9" applyNumberFormat="1" applyFont="1" applyFill="1" applyBorder="1" applyAlignment="1">
      <alignment horizontal="center" vertical="top"/>
    </xf>
    <xf numFmtId="0" fontId="13" fillId="6" borderId="10" xfId="9" applyFont="1" applyFill="1" applyBorder="1" applyAlignment="1">
      <alignment horizontal="center" vertical="top" wrapText="1"/>
    </xf>
    <xf numFmtId="0" fontId="13" fillId="0" borderId="9" xfId="9" applyFont="1" applyBorder="1" applyAlignment="1" applyProtection="1">
      <alignment horizontal="center" vertical="top" wrapText="1"/>
      <protection locked="0"/>
    </xf>
    <xf numFmtId="164" fontId="13" fillId="6" borderId="9" xfId="9" applyNumberFormat="1" applyFont="1" applyFill="1" applyBorder="1" applyAlignment="1">
      <alignment horizontal="center" vertical="top" wrapText="1"/>
    </xf>
    <xf numFmtId="0" fontId="13" fillId="4" borderId="9" xfId="9" applyFont="1" applyFill="1" applyBorder="1" applyAlignment="1" applyProtection="1">
      <alignment horizontal="left" vertical="top" wrapText="1"/>
      <protection locked="0"/>
    </xf>
    <xf numFmtId="49" fontId="13" fillId="6" borderId="13" xfId="9" applyNumberFormat="1" applyFont="1" applyFill="1" applyBorder="1" applyAlignment="1">
      <alignment horizontal="left" vertical="top" wrapText="1"/>
    </xf>
    <xf numFmtId="0" fontId="13" fillId="6" borderId="6" xfId="9" applyFont="1" applyFill="1" applyBorder="1" applyAlignment="1">
      <alignment horizontal="left" vertical="top" wrapText="1"/>
    </xf>
    <xf numFmtId="0" fontId="13" fillId="6" borderId="7" xfId="9" applyFont="1" applyFill="1" applyBorder="1" applyAlignment="1">
      <alignment horizontal="center" vertical="top" wrapText="1"/>
    </xf>
    <xf numFmtId="4" fontId="13" fillId="6" borderId="5" xfId="9" applyNumberFormat="1" applyFont="1" applyFill="1" applyBorder="1" applyAlignment="1" applyProtection="1">
      <alignment horizontal="center" vertical="top" wrapText="1"/>
    </xf>
    <xf numFmtId="2" fontId="13" fillId="6" borderId="5" xfId="9" applyNumberFormat="1" applyFont="1" applyFill="1" applyBorder="1" applyAlignment="1" applyProtection="1">
      <alignment horizontal="center" vertical="top"/>
    </xf>
    <xf numFmtId="164" fontId="13" fillId="6" borderId="5" xfId="9" applyNumberFormat="1" applyFont="1" applyFill="1" applyBorder="1" applyAlignment="1">
      <alignment horizontal="center" vertical="top"/>
    </xf>
    <xf numFmtId="1" fontId="13" fillId="6" borderId="5" xfId="9" applyNumberFormat="1" applyFont="1" applyFill="1" applyBorder="1" applyAlignment="1">
      <alignment horizontal="center" vertical="top" wrapText="1"/>
    </xf>
    <xf numFmtId="164" fontId="13" fillId="6" borderId="1" xfId="9" applyNumberFormat="1" applyFont="1" applyFill="1" applyBorder="1" applyAlignment="1">
      <alignment horizontal="center" vertical="top" wrapText="1"/>
    </xf>
    <xf numFmtId="0" fontId="13" fillId="4" borderId="5" xfId="9" applyFont="1" applyFill="1" applyBorder="1" applyAlignment="1" applyProtection="1">
      <alignment horizontal="left" vertical="top" wrapText="1"/>
      <protection locked="0"/>
    </xf>
    <xf numFmtId="0" fontId="13" fillId="5" borderId="1" xfId="9" applyFont="1" applyFill="1" applyBorder="1" applyAlignment="1">
      <alignment horizontal="left" vertical="top" wrapText="1"/>
    </xf>
    <xf numFmtId="2" fontId="13" fillId="5" borderId="1" xfId="9" applyNumberFormat="1" applyFont="1" applyFill="1" applyBorder="1" applyAlignment="1">
      <alignment horizontal="center" vertical="top" wrapText="1"/>
    </xf>
    <xf numFmtId="2" fontId="13" fillId="0" borderId="1" xfId="9" applyNumberFormat="1" applyFont="1" applyBorder="1" applyAlignment="1" applyProtection="1">
      <alignment horizontal="center" vertical="top" wrapText="1"/>
      <protection locked="0"/>
    </xf>
    <xf numFmtId="164" fontId="13" fillId="5" borderId="5" xfId="9" applyNumberFormat="1" applyFont="1" applyFill="1" applyBorder="1" applyAlignment="1">
      <alignment horizontal="center" vertical="top" wrapText="1"/>
    </xf>
    <xf numFmtId="0" fontId="13" fillId="5" borderId="5" xfId="9" applyFont="1" applyFill="1" applyBorder="1" applyAlignment="1">
      <alignment horizontal="center" vertical="top" wrapText="1"/>
    </xf>
    <xf numFmtId="2" fontId="13" fillId="5" borderId="1" xfId="9" applyNumberFormat="1" applyFont="1" applyFill="1" applyBorder="1" applyAlignment="1">
      <alignment horizontal="center" vertical="top"/>
    </xf>
    <xf numFmtId="0" fontId="13" fillId="4" borderId="1" xfId="9" applyFont="1" applyFill="1" applyBorder="1" applyAlignment="1" applyProtection="1">
      <alignment horizontal="left" vertical="top" wrapText="1"/>
      <protection locked="0"/>
    </xf>
    <xf numFmtId="164" fontId="13" fillId="5" borderId="1" xfId="9" applyNumberFormat="1" applyFont="1" applyFill="1" applyBorder="1" applyAlignment="1">
      <alignment horizontal="center" vertical="top" wrapText="1"/>
    </xf>
    <xf numFmtId="164" fontId="13" fillId="0" borderId="1" xfId="9" applyNumberFormat="1" applyFont="1" applyBorder="1" applyAlignment="1" applyProtection="1">
      <alignment horizontal="center" vertical="top" wrapText="1"/>
      <protection locked="0"/>
    </xf>
    <xf numFmtId="165" fontId="13" fillId="5" borderId="1" xfId="9" applyNumberFormat="1" applyFont="1" applyFill="1" applyBorder="1" applyAlignment="1">
      <alignment horizontal="center" vertical="top" wrapText="1"/>
    </xf>
    <xf numFmtId="0" fontId="13" fillId="5" borderId="2" xfId="9" applyFont="1" applyFill="1" applyBorder="1" applyAlignment="1">
      <alignment horizontal="center" vertical="top" wrapText="1"/>
    </xf>
    <xf numFmtId="0" fontId="13" fillId="4" borderId="16" xfId="9" applyFont="1" applyFill="1" applyBorder="1" applyAlignment="1" applyProtection="1">
      <alignment horizontal="left" vertical="top" wrapText="1"/>
      <protection locked="0"/>
    </xf>
    <xf numFmtId="49" fontId="13" fillId="6" borderId="1" xfId="9" applyNumberFormat="1" applyFont="1" applyFill="1" applyBorder="1" applyAlignment="1" applyProtection="1">
      <alignment horizontal="left" vertical="top" wrapText="1"/>
      <protection locked="0"/>
    </xf>
    <xf numFmtId="4" fontId="11" fillId="0" borderId="1" xfId="9" applyNumberFormat="1" applyFont="1" applyBorder="1" applyAlignment="1" applyProtection="1">
      <alignment vertical="top" wrapText="1"/>
      <protection locked="0"/>
    </xf>
    <xf numFmtId="2" fontId="11" fillId="0" borderId="1" xfId="9" applyNumberFormat="1" applyFont="1" applyBorder="1" applyAlignment="1" applyProtection="1">
      <alignment vertical="top"/>
      <protection locked="0"/>
    </xf>
    <xf numFmtId="164" fontId="11" fillId="6" borderId="1" xfId="9" applyNumberFormat="1" applyFont="1" applyFill="1" applyBorder="1" applyAlignment="1">
      <alignment vertical="top"/>
    </xf>
    <xf numFmtId="0" fontId="13" fillId="6" borderId="2" xfId="9" applyFont="1" applyFill="1" applyBorder="1" applyAlignment="1">
      <alignment horizontal="center" vertical="top" wrapText="1"/>
    </xf>
    <xf numFmtId="0" fontId="13" fillId="4" borderId="16" xfId="9" applyFont="1" applyFill="1" applyBorder="1" applyAlignment="1" applyProtection="1">
      <alignment horizontal="left" vertical="top" wrapText="1"/>
      <protection locked="0"/>
    </xf>
    <xf numFmtId="0" fontId="13" fillId="4" borderId="9" xfId="9" applyFont="1" applyFill="1" applyBorder="1" applyAlignment="1">
      <alignment vertical="top"/>
    </xf>
    <xf numFmtId="4" fontId="12" fillId="7" borderId="1" xfId="9" applyNumberFormat="1" applyFont="1" applyFill="1" applyBorder="1" applyAlignment="1" applyProtection="1">
      <alignment horizontal="center" vertical="top" wrapText="1"/>
    </xf>
    <xf numFmtId="164" fontId="12" fillId="7" borderId="1" xfId="9" applyNumberFormat="1" applyFont="1" applyFill="1" applyBorder="1" applyAlignment="1" applyProtection="1">
      <alignment horizontal="center" vertical="top"/>
    </xf>
    <xf numFmtId="0" fontId="13" fillId="5" borderId="1" xfId="9" applyFont="1" applyFill="1" applyBorder="1" applyAlignment="1">
      <alignment horizontal="center" vertical="top"/>
    </xf>
    <xf numFmtId="4" fontId="13" fillId="4" borderId="1" xfId="9" applyNumberFormat="1" applyFont="1" applyFill="1" applyBorder="1" applyAlignment="1" applyProtection="1">
      <alignment horizontal="center" vertical="top" wrapText="1"/>
    </xf>
    <xf numFmtId="2" fontId="13" fillId="4" borderId="2" xfId="9" applyNumberFormat="1" applyFont="1" applyFill="1" applyBorder="1" applyAlignment="1" applyProtection="1">
      <alignment horizontal="center" vertical="top"/>
    </xf>
    <xf numFmtId="0" fontId="13" fillId="5" borderId="5" xfId="9" applyFont="1" applyFill="1" applyBorder="1" applyAlignment="1">
      <alignment horizontal="center" vertical="top"/>
    </xf>
    <xf numFmtId="165" fontId="3" fillId="0" borderId="0" xfId="9" applyNumberFormat="1" applyFont="1"/>
    <xf numFmtId="166" fontId="13" fillId="4" borderId="1" xfId="9" applyNumberFormat="1" applyFont="1" applyFill="1" applyBorder="1" applyAlignment="1" applyProtection="1">
      <alignment horizontal="center" vertical="top"/>
    </xf>
    <xf numFmtId="4" fontId="13" fillId="4" borderId="1" xfId="9" applyNumberFormat="1" applyFont="1" applyFill="1" applyBorder="1" applyAlignment="1" applyProtection="1">
      <alignment horizontal="center" vertical="top"/>
    </xf>
    <xf numFmtId="2" fontId="13" fillId="4" borderId="1" xfId="9" applyNumberFormat="1" applyFont="1" applyFill="1" applyBorder="1" applyAlignment="1" applyProtection="1">
      <alignment horizontal="center" vertical="top"/>
    </xf>
    <xf numFmtId="0" fontId="13" fillId="6" borderId="5" xfId="9" applyFont="1" applyFill="1" applyBorder="1" applyAlignment="1">
      <alignment horizontal="center" vertical="top"/>
    </xf>
    <xf numFmtId="0" fontId="13" fillId="6" borderId="1" xfId="9" applyFont="1" applyFill="1" applyBorder="1" applyAlignment="1">
      <alignment horizontal="center" vertical="top"/>
    </xf>
    <xf numFmtId="4" fontId="13" fillId="4" borderId="3" xfId="9" applyNumberFormat="1" applyFont="1" applyFill="1" applyBorder="1" applyAlignment="1" applyProtection="1">
      <alignment horizontal="center" vertical="top" wrapText="1"/>
    </xf>
    <xf numFmtId="4" fontId="13" fillId="4" borderId="3" xfId="9" applyNumberFormat="1" applyFont="1" applyFill="1" applyBorder="1" applyAlignment="1">
      <alignment horizontal="center" vertical="top" wrapText="1"/>
    </xf>
    <xf numFmtId="166" fontId="13" fillId="4" borderId="1" xfId="9" applyNumberFormat="1" applyFont="1" applyFill="1" applyBorder="1" applyAlignment="1">
      <alignment horizontal="center" vertical="top"/>
    </xf>
    <xf numFmtId="2" fontId="13" fillId="4" borderId="1" xfId="9" applyNumberFormat="1" applyFont="1" applyFill="1" applyBorder="1" applyAlignment="1">
      <alignment horizontal="center" vertical="top"/>
    </xf>
    <xf numFmtId="4" fontId="13" fillId="4" borderId="5" xfId="9" applyNumberFormat="1" applyFont="1" applyFill="1" applyBorder="1" applyAlignment="1">
      <alignment horizontal="center" vertical="top" wrapText="1"/>
    </xf>
    <xf numFmtId="0" fontId="13" fillId="4" borderId="5" xfId="9" applyFont="1" applyFill="1" applyBorder="1" applyAlignment="1">
      <alignment horizontal="center" vertical="top"/>
    </xf>
    <xf numFmtId="0" fontId="13" fillId="4" borderId="5" xfId="9" applyFont="1" applyFill="1" applyBorder="1" applyAlignment="1">
      <alignment vertical="top"/>
    </xf>
    <xf numFmtId="0" fontId="12" fillId="8" borderId="7" xfId="9" applyFont="1" applyFill="1" applyBorder="1" applyAlignment="1">
      <alignment horizontal="center" vertical="top"/>
    </xf>
    <xf numFmtId="4" fontId="13" fillId="4" borderId="1" xfId="9" applyNumberFormat="1" applyFont="1" applyFill="1" applyBorder="1" applyAlignment="1">
      <alignment vertical="top" wrapText="1"/>
    </xf>
    <xf numFmtId="0" fontId="12" fillId="8" borderId="1" xfId="9" applyFont="1" applyFill="1" applyBorder="1" applyAlignment="1">
      <alignment horizontal="center" vertical="top"/>
    </xf>
    <xf numFmtId="49" fontId="13" fillId="4" borderId="1" xfId="9" applyNumberFormat="1" applyFont="1" applyFill="1" applyBorder="1" applyAlignment="1">
      <alignment horizontal="left" vertical="top"/>
    </xf>
    <xf numFmtId="0" fontId="13" fillId="4" borderId="10" xfId="9" applyFont="1" applyFill="1" applyBorder="1" applyAlignment="1" applyProtection="1">
      <alignment horizontal="left" vertical="top"/>
      <protection locked="0"/>
    </xf>
    <xf numFmtId="0" fontId="13" fillId="4" borderId="1" xfId="9" applyFont="1" applyFill="1" applyBorder="1" applyAlignment="1" applyProtection="1">
      <alignment horizontal="left" vertical="top"/>
      <protection locked="0"/>
    </xf>
    <xf numFmtId="0" fontId="13" fillId="4" borderId="1" xfId="9" applyFont="1" applyFill="1" applyBorder="1" applyAlignment="1" applyProtection="1">
      <alignment vertical="top"/>
      <protection locked="0"/>
    </xf>
    <xf numFmtId="0" fontId="13" fillId="4" borderId="1" xfId="9" applyFont="1" applyFill="1" applyBorder="1" applyAlignment="1" applyProtection="1">
      <alignment vertical="top" wrapText="1"/>
      <protection locked="0"/>
    </xf>
    <xf numFmtId="0" fontId="13" fillId="5" borderId="4" xfId="9" applyFont="1" applyFill="1" applyBorder="1" applyAlignment="1">
      <alignment horizontal="center" vertical="top" wrapText="1"/>
    </xf>
    <xf numFmtId="0" fontId="13" fillId="0" borderId="2" xfId="9" applyFont="1" applyBorder="1" applyAlignment="1" applyProtection="1">
      <alignment horizontal="center" vertical="top" wrapText="1"/>
      <protection locked="0"/>
    </xf>
    <xf numFmtId="0" fontId="13" fillId="5" borderId="1" xfId="9" applyFont="1" applyFill="1" applyBorder="1" applyAlignment="1" applyProtection="1">
      <alignment horizontal="center" vertical="top"/>
    </xf>
    <xf numFmtId="49" fontId="13" fillId="4" borderId="2" xfId="9" applyNumberFormat="1" applyFont="1" applyFill="1" applyBorder="1" applyAlignment="1">
      <alignment horizontal="left" vertical="top" wrapText="1"/>
    </xf>
    <xf numFmtId="0" fontId="13" fillId="0" borderId="5" xfId="9" applyFont="1" applyBorder="1" applyAlignment="1" applyProtection="1">
      <alignment horizontal="center" vertical="top" wrapText="1"/>
      <protection locked="0"/>
    </xf>
    <xf numFmtId="4" fontId="13" fillId="0" borderId="5" xfId="9" applyNumberFormat="1" applyFont="1" applyBorder="1" applyAlignment="1" applyProtection="1">
      <alignment horizontal="center" vertical="top" wrapText="1"/>
      <protection locked="0"/>
    </xf>
    <xf numFmtId="4" fontId="13" fillId="0" borderId="5" xfId="9" applyNumberFormat="1" applyFont="1" applyBorder="1" applyAlignment="1" applyProtection="1">
      <alignment horizontal="center" vertical="top"/>
      <protection locked="0"/>
    </xf>
    <xf numFmtId="49" fontId="13" fillId="6" borderId="1" xfId="9" applyNumberFormat="1" applyFont="1" applyFill="1" applyBorder="1" applyAlignment="1">
      <alignment horizontal="center" vertical="top" wrapText="1"/>
    </xf>
    <xf numFmtId="0" fontId="16" fillId="0" borderId="1" xfId="9" applyFont="1" applyBorder="1" applyAlignment="1" applyProtection="1">
      <alignment horizontal="center" vertical="top"/>
      <protection locked="0"/>
    </xf>
    <xf numFmtId="2" fontId="13" fillId="0" borderId="1" xfId="9" applyNumberFormat="1" applyFont="1" applyBorder="1" applyAlignment="1" applyProtection="1">
      <alignment horizontal="center" vertical="top"/>
      <protection locked="0"/>
    </xf>
    <xf numFmtId="1" fontId="13" fillId="6" borderId="1" xfId="9" applyNumberFormat="1" applyFont="1" applyFill="1" applyBorder="1" applyAlignment="1">
      <alignment horizontal="center" vertical="top" wrapText="1"/>
    </xf>
    <xf numFmtId="0" fontId="13" fillId="6" borderId="15" xfId="9" applyFont="1" applyFill="1" applyBorder="1" applyAlignment="1">
      <alignment horizontal="left" vertical="top" wrapText="1"/>
    </xf>
    <xf numFmtId="2" fontId="13" fillId="0" borderId="1" xfId="9" applyNumberFormat="1" applyFont="1" applyBorder="1" applyAlignment="1" applyProtection="1">
      <alignment horizontal="center" vertical="top" wrapText="1"/>
    </xf>
    <xf numFmtId="0" fontId="13" fillId="6" borderId="5" xfId="9" applyFont="1" applyFill="1" applyBorder="1" applyAlignment="1" applyProtection="1">
      <alignment horizontal="center" vertical="top" wrapText="1"/>
    </xf>
    <xf numFmtId="49" fontId="13" fillId="6" borderId="7" xfId="9" applyNumberFormat="1" applyFont="1" applyFill="1" applyBorder="1" applyAlignment="1" applyProtection="1">
      <alignment horizontal="left" vertical="top" wrapText="1"/>
      <protection locked="0"/>
    </xf>
    <xf numFmtId="2" fontId="13" fillId="0" borderId="5" xfId="9" applyNumberFormat="1" applyFont="1" applyBorder="1" applyAlignment="1" applyProtection="1">
      <alignment horizontal="center" vertical="top" wrapText="1"/>
      <protection locked="0"/>
    </xf>
    <xf numFmtId="49" fontId="13" fillId="6" borderId="9" xfId="9" applyNumberFormat="1" applyFont="1" applyFill="1" applyBorder="1" applyAlignment="1" applyProtection="1">
      <alignment horizontal="left" vertical="top" wrapText="1"/>
      <protection locked="0"/>
    </xf>
    <xf numFmtId="49" fontId="13" fillId="4" borderId="9" xfId="9" applyNumberFormat="1" applyFont="1" applyFill="1" applyBorder="1" applyAlignment="1">
      <alignment horizontal="left" vertical="top" wrapText="1"/>
    </xf>
    <xf numFmtId="0" fontId="9" fillId="0" borderId="11" xfId="9" applyFont="1" applyBorder="1" applyAlignment="1">
      <alignment horizontal="center" vertical="top" wrapText="1"/>
    </xf>
    <xf numFmtId="49" fontId="13" fillId="5" borderId="16" xfId="9" applyNumberFormat="1" applyFont="1" applyFill="1" applyBorder="1" applyAlignment="1">
      <alignment horizontal="left" vertical="top" wrapText="1"/>
    </xf>
    <xf numFmtId="49" fontId="13" fillId="5" borderId="3" xfId="9" applyNumberFormat="1" applyFont="1" applyFill="1" applyBorder="1" applyAlignment="1">
      <alignment horizontal="left" vertical="top" wrapText="1"/>
    </xf>
    <xf numFmtId="0" fontId="12" fillId="5" borderId="1" xfId="9" applyFont="1" applyFill="1" applyBorder="1" applyAlignment="1">
      <alignment horizontal="center" vertical="top" wrapText="1"/>
    </xf>
    <xf numFmtId="2" fontId="13" fillId="6" borderId="1" xfId="9" applyNumberFormat="1" applyFont="1" applyFill="1" applyBorder="1" applyAlignment="1">
      <alignment horizontal="center" vertical="top" wrapText="1"/>
    </xf>
    <xf numFmtId="0" fontId="14" fillId="4" borderId="1" xfId="9" applyFont="1" applyFill="1" applyBorder="1" applyAlignment="1" applyProtection="1">
      <alignment horizontal="left" vertical="top" wrapText="1"/>
      <protection locked="0"/>
    </xf>
    <xf numFmtId="4" fontId="12" fillId="7" borderId="1" xfId="9" applyNumberFormat="1" applyFont="1" applyFill="1" applyBorder="1" applyAlignment="1" applyProtection="1">
      <alignment horizontal="center" vertical="top"/>
    </xf>
    <xf numFmtId="1" fontId="3" fillId="0" borderId="0" xfId="9" applyNumberFormat="1" applyFont="1"/>
    <xf numFmtId="0" fontId="13" fillId="4" borderId="1" xfId="9" applyFont="1" applyFill="1" applyBorder="1" applyAlignment="1">
      <alignment vertical="top"/>
    </xf>
    <xf numFmtId="2" fontId="13" fillId="4" borderId="2" xfId="9" applyNumberFormat="1" applyFont="1" applyFill="1" applyBorder="1" applyAlignment="1">
      <alignment horizontal="center" vertical="top"/>
    </xf>
    <xf numFmtId="49" fontId="9" fillId="0" borderId="0" xfId="9" applyNumberFormat="1" applyFont="1" applyAlignment="1">
      <alignment horizontal="left" vertical="top"/>
    </xf>
    <xf numFmtId="0" fontId="9" fillId="0" borderId="0" xfId="9" applyFont="1" applyAlignment="1">
      <alignment horizontal="left"/>
    </xf>
    <xf numFmtId="0" fontId="9" fillId="0" borderId="0" xfId="9" applyFont="1" applyAlignment="1">
      <alignment horizontal="left" vertical="top"/>
    </xf>
    <xf numFmtId="0" fontId="9" fillId="0" borderId="0" xfId="9" applyFont="1" applyAlignment="1">
      <alignment vertical="top"/>
    </xf>
    <xf numFmtId="0" fontId="7" fillId="0" borderId="2" xfId="9" applyFont="1" applyBorder="1" applyAlignment="1" applyProtection="1">
      <alignment horizontal="left" vertical="top" wrapText="1"/>
    </xf>
    <xf numFmtId="0" fontId="7" fillId="0" borderId="3" xfId="9" applyFont="1" applyBorder="1" applyAlignment="1" applyProtection="1">
      <alignment horizontal="left" vertical="top" wrapText="1"/>
    </xf>
    <xf numFmtId="0" fontId="7" fillId="0" borderId="1" xfId="9" applyFont="1" applyBorder="1" applyAlignment="1">
      <alignment horizontal="left" vertical="top" wrapText="1"/>
    </xf>
    <xf numFmtId="0" fontId="5" fillId="0" borderId="0" xfId="9" applyFont="1" applyAlignment="1">
      <alignment horizontal="center" vertical="top" wrapText="1"/>
    </xf>
    <xf numFmtId="0" fontId="7" fillId="0" borderId="1" xfId="9" applyFont="1" applyBorder="1" applyAlignment="1">
      <alignment horizontal="center" vertical="top" wrapText="1"/>
    </xf>
    <xf numFmtId="0" fontId="7" fillId="0" borderId="1" xfId="13" applyFont="1" applyBorder="1" applyAlignment="1">
      <alignment horizontal="center" vertical="top" wrapText="1"/>
    </xf>
    <xf numFmtId="0" fontId="9" fillId="0" borderId="2" xfId="13" applyFont="1" applyBorder="1" applyAlignment="1">
      <alignment horizontal="left" vertical="top" wrapText="1"/>
    </xf>
    <xf numFmtId="0" fontId="9" fillId="0" borderId="4" xfId="13" applyFont="1" applyBorder="1" applyAlignment="1">
      <alignment horizontal="left" vertical="top" wrapText="1"/>
    </xf>
    <xf numFmtId="0" fontId="9" fillId="0" borderId="3" xfId="13" applyFont="1" applyBorder="1" applyAlignment="1">
      <alignment horizontal="left" vertical="top" wrapText="1"/>
    </xf>
    <xf numFmtId="0" fontId="5" fillId="0" borderId="0" xfId="13" applyFont="1" applyAlignment="1">
      <alignment horizontal="center" vertical="center" wrapText="1"/>
    </xf>
    <xf numFmtId="0" fontId="9" fillId="0" borderId="1" xfId="13" applyFont="1" applyBorder="1" applyAlignment="1">
      <alignment horizontal="center" vertical="top" wrapText="1"/>
    </xf>
    <xf numFmtId="0" fontId="13" fillId="6" borderId="1" xfId="9" applyFont="1" applyFill="1" applyBorder="1" applyAlignment="1">
      <alignment horizontal="center" vertical="top"/>
    </xf>
    <xf numFmtId="0" fontId="13" fillId="4" borderId="1" xfId="9" applyFont="1" applyFill="1" applyBorder="1" applyAlignment="1">
      <alignment horizontal="center"/>
    </xf>
    <xf numFmtId="0" fontId="13" fillId="4" borderId="11" xfId="9" applyFont="1" applyFill="1" applyBorder="1" applyAlignment="1">
      <alignment horizontal="center" vertical="center" wrapText="1"/>
    </xf>
    <xf numFmtId="0" fontId="13" fillId="4" borderId="0" xfId="9" applyFont="1" applyFill="1"/>
    <xf numFmtId="0" fontId="13" fillId="4" borderId="8" xfId="9" applyFont="1" applyFill="1" applyBorder="1"/>
    <xf numFmtId="0" fontId="12" fillId="8" borderId="13" xfId="9" applyFont="1" applyFill="1" applyBorder="1" applyAlignment="1">
      <alignment horizontal="left" vertical="center" wrapText="1"/>
    </xf>
    <xf numFmtId="0" fontId="12" fillId="8" borderId="15" xfId="9" applyFont="1" applyFill="1" applyBorder="1"/>
    <xf numFmtId="0" fontId="12" fillId="8" borderId="6" xfId="9" applyFont="1" applyFill="1" applyBorder="1"/>
    <xf numFmtId="164" fontId="12" fillId="8" borderId="11" xfId="9" applyNumberFormat="1" applyFont="1" applyFill="1" applyBorder="1" applyAlignment="1">
      <alignment horizontal="center" vertical="top"/>
    </xf>
    <xf numFmtId="164" fontId="12" fillId="8" borderId="0" xfId="9" applyNumberFormat="1" applyFont="1" applyFill="1" applyAlignment="1">
      <alignment vertical="top"/>
    </xf>
    <xf numFmtId="164" fontId="12" fillId="8" borderId="8" xfId="9" applyNumberFormat="1" applyFont="1" applyFill="1" applyBorder="1" applyAlignment="1">
      <alignment vertical="top"/>
    </xf>
    <xf numFmtId="0" fontId="13" fillId="4" borderId="1" xfId="9" applyFont="1" applyFill="1" applyBorder="1" applyAlignment="1">
      <alignment horizontal="center" vertical="center" wrapText="1"/>
    </xf>
    <xf numFmtId="0" fontId="12" fillId="8" borderId="2" xfId="9" applyFont="1" applyFill="1" applyBorder="1" applyAlignment="1">
      <alignment horizontal="left" vertical="center" wrapText="1"/>
    </xf>
    <xf numFmtId="0" fontId="12" fillId="8" borderId="4" xfId="9" applyFont="1" applyFill="1" applyBorder="1" applyAlignment="1">
      <alignment horizontal="left" vertical="center" wrapText="1"/>
    </xf>
    <xf numFmtId="0" fontId="12" fillId="8" borderId="3" xfId="9" applyFont="1" applyFill="1" applyBorder="1" applyAlignment="1">
      <alignment horizontal="left" vertical="center" wrapText="1"/>
    </xf>
    <xf numFmtId="2" fontId="15" fillId="8" borderId="1" xfId="11" applyNumberFormat="1" applyFont="1" applyFill="1" applyBorder="1" applyAlignment="1">
      <alignment horizontal="center" vertical="top"/>
    </xf>
    <xf numFmtId="0" fontId="13" fillId="4" borderId="2" xfId="9" applyFont="1" applyFill="1" applyBorder="1" applyAlignment="1">
      <alignment horizontal="left" vertical="center" wrapText="1"/>
    </xf>
    <xf numFmtId="0" fontId="13" fillId="4" borderId="4" xfId="9" applyFont="1" applyFill="1" applyBorder="1"/>
    <xf numFmtId="0" fontId="13" fillId="4" borderId="3" xfId="9" applyFont="1" applyFill="1" applyBorder="1"/>
    <xf numFmtId="0" fontId="13" fillId="6" borderId="1" xfId="9" applyFont="1" applyFill="1" applyBorder="1" applyAlignment="1">
      <alignment horizontal="left" vertical="top" wrapText="1"/>
    </xf>
    <xf numFmtId="0" fontId="13" fillId="6" borderId="2" xfId="9" applyFont="1" applyFill="1" applyBorder="1" applyAlignment="1">
      <alignment horizontal="left" vertical="top" wrapText="1"/>
    </xf>
    <xf numFmtId="2" fontId="13" fillId="6" borderId="1" xfId="9" applyNumberFormat="1" applyFont="1" applyFill="1" applyBorder="1" applyAlignment="1">
      <alignment horizontal="center" vertical="top"/>
    </xf>
    <xf numFmtId="164" fontId="13" fillId="6" borderId="1" xfId="9" applyNumberFormat="1" applyFont="1" applyFill="1" applyBorder="1" applyAlignment="1">
      <alignment horizontal="center" vertical="top"/>
    </xf>
    <xf numFmtId="0" fontId="13" fillId="6" borderId="4" xfId="9" applyFont="1" applyFill="1" applyBorder="1" applyAlignment="1">
      <alignment horizontal="left" vertical="top" wrapText="1"/>
    </xf>
    <xf numFmtId="0" fontId="13" fillId="6" borderId="3" xfId="9" applyFont="1" applyFill="1" applyBorder="1" applyAlignment="1">
      <alignment horizontal="left" vertical="top" wrapText="1"/>
    </xf>
    <xf numFmtId="2" fontId="13" fillId="6" borderId="2" xfId="9" applyNumberFormat="1" applyFont="1" applyFill="1" applyBorder="1" applyAlignment="1">
      <alignment horizontal="center" vertical="top"/>
    </xf>
    <xf numFmtId="2" fontId="13" fillId="6" borderId="3" xfId="9" applyNumberFormat="1" applyFont="1" applyFill="1" applyBorder="1" applyAlignment="1">
      <alignment horizontal="center" vertical="top"/>
    </xf>
    <xf numFmtId="0" fontId="13" fillId="6" borderId="2" xfId="9" applyFont="1" applyFill="1" applyBorder="1" applyAlignment="1">
      <alignment horizontal="center" vertical="top"/>
    </xf>
    <xf numFmtId="0" fontId="13" fillId="6" borderId="3" xfId="9" applyFont="1" applyFill="1" applyBorder="1" applyAlignment="1">
      <alignment horizontal="center" vertical="top"/>
    </xf>
    <xf numFmtId="0" fontId="13" fillId="4" borderId="13" xfId="9" applyFont="1" applyFill="1" applyBorder="1" applyAlignment="1">
      <alignment vertical="center" wrapText="1"/>
    </xf>
    <xf numFmtId="0" fontId="13" fillId="4" borderId="15" xfId="9" applyFont="1" applyFill="1" applyBorder="1"/>
    <xf numFmtId="0" fontId="13" fillId="4" borderId="6" xfId="9" applyFont="1" applyFill="1" applyBorder="1"/>
    <xf numFmtId="0" fontId="12" fillId="6" borderId="13" xfId="9" applyFont="1" applyFill="1" applyBorder="1" applyAlignment="1">
      <alignment horizontal="left" vertical="center" wrapText="1"/>
    </xf>
    <xf numFmtId="0" fontId="12" fillId="6" borderId="15" xfId="9" applyFont="1" applyFill="1" applyBorder="1" applyAlignment="1">
      <alignment horizontal="left" vertical="center" wrapText="1"/>
    </xf>
    <xf numFmtId="0" fontId="12" fillId="6" borderId="6" xfId="9" applyFont="1" applyFill="1" applyBorder="1" applyAlignment="1">
      <alignment horizontal="left" vertical="center" wrapText="1"/>
    </xf>
    <xf numFmtId="0" fontId="12" fillId="6" borderId="11" xfId="9" applyFont="1" applyFill="1" applyBorder="1" applyAlignment="1">
      <alignment horizontal="left" vertical="center" wrapText="1"/>
    </xf>
    <xf numFmtId="0" fontId="12" fillId="6" borderId="0" xfId="9" applyFont="1" applyFill="1" applyAlignment="1">
      <alignment horizontal="left" vertical="center" wrapText="1"/>
    </xf>
    <xf numFmtId="0" fontId="12" fillId="6" borderId="8" xfId="9" applyFont="1" applyFill="1" applyBorder="1" applyAlignment="1">
      <alignment horizontal="left" vertical="center" wrapText="1"/>
    </xf>
    <xf numFmtId="0" fontId="12" fillId="6" borderId="12" xfId="9" applyFont="1" applyFill="1" applyBorder="1" applyAlignment="1">
      <alignment horizontal="left" vertical="center" wrapText="1"/>
    </xf>
    <xf numFmtId="0" fontId="12" fillId="6" borderId="14" xfId="9" applyFont="1" applyFill="1" applyBorder="1" applyAlignment="1">
      <alignment horizontal="left" vertical="center" wrapText="1"/>
    </xf>
    <xf numFmtId="0" fontId="12" fillId="6" borderId="10" xfId="9" applyFont="1" applyFill="1" applyBorder="1" applyAlignment="1">
      <alignment horizontal="left" vertical="center" wrapText="1"/>
    </xf>
    <xf numFmtId="164" fontId="12" fillId="6" borderId="1" xfId="9" applyNumberFormat="1" applyFont="1" applyFill="1" applyBorder="1" applyAlignment="1">
      <alignment horizontal="center" vertical="top"/>
    </xf>
    <xf numFmtId="0" fontId="13" fillId="4" borderId="2" xfId="9" applyFont="1" applyFill="1" applyBorder="1" applyAlignment="1">
      <alignment vertical="center" wrapText="1"/>
    </xf>
    <xf numFmtId="0" fontId="13" fillId="5" borderId="2" xfId="9" applyFont="1" applyFill="1" applyBorder="1" applyAlignment="1">
      <alignment horizontal="left" vertical="center" wrapText="1"/>
    </xf>
    <xf numFmtId="0" fontId="13" fillId="5" borderId="4" xfId="9" applyFont="1" applyFill="1" applyBorder="1" applyAlignment="1">
      <alignment horizontal="left" vertical="center" wrapText="1"/>
    </xf>
    <xf numFmtId="0" fontId="13" fillId="5" borderId="3" xfId="9" applyFont="1" applyFill="1" applyBorder="1" applyAlignment="1">
      <alignment horizontal="left" vertical="center" wrapText="1"/>
    </xf>
    <xf numFmtId="0" fontId="13" fillId="5" borderId="2" xfId="9" applyFont="1" applyFill="1" applyBorder="1" applyAlignment="1">
      <alignment horizontal="center" vertical="top"/>
    </xf>
    <xf numFmtId="0" fontId="13" fillId="5" borderId="3" xfId="9" applyFont="1" applyFill="1" applyBorder="1" applyAlignment="1">
      <alignment horizontal="center" vertical="top"/>
    </xf>
    <xf numFmtId="2" fontId="13" fillId="5" borderId="2" xfId="9" applyNumberFormat="1" applyFont="1" applyFill="1" applyBorder="1" applyAlignment="1">
      <alignment horizontal="center" vertical="top"/>
    </xf>
    <xf numFmtId="2" fontId="13" fillId="5" borderId="3" xfId="9" applyNumberFormat="1" applyFont="1" applyFill="1" applyBorder="1" applyAlignment="1">
      <alignment horizontal="center" vertical="top"/>
    </xf>
    <xf numFmtId="0" fontId="12" fillId="5" borderId="13" xfId="9" applyFont="1" applyFill="1" applyBorder="1" applyAlignment="1">
      <alignment horizontal="left" vertical="top" wrapText="1"/>
    </xf>
    <xf numFmtId="0" fontId="12" fillId="5" borderId="15" xfId="9" applyFont="1" applyFill="1" applyBorder="1" applyAlignment="1">
      <alignment horizontal="left" vertical="top" wrapText="1"/>
    </xf>
    <xf numFmtId="0" fontId="12" fillId="5" borderId="6" xfId="9" applyFont="1" applyFill="1" applyBorder="1" applyAlignment="1">
      <alignment horizontal="left" vertical="top" wrapText="1"/>
    </xf>
    <xf numFmtId="0" fontId="12" fillId="5" borderId="11" xfId="9" applyFont="1" applyFill="1" applyBorder="1" applyAlignment="1">
      <alignment horizontal="left" vertical="top" wrapText="1"/>
    </xf>
    <xf numFmtId="0" fontId="12" fillId="5" borderId="0" xfId="9" applyFont="1" applyFill="1" applyAlignment="1">
      <alignment horizontal="left" vertical="top" wrapText="1"/>
    </xf>
    <xf numFmtId="0" fontId="12" fillId="5" borderId="8" xfId="9" applyFont="1" applyFill="1" applyBorder="1" applyAlignment="1">
      <alignment horizontal="left" vertical="top" wrapText="1"/>
    </xf>
    <xf numFmtId="164" fontId="12" fillId="5" borderId="13" xfId="9" applyNumberFormat="1" applyFont="1" applyFill="1" applyBorder="1" applyAlignment="1">
      <alignment horizontal="center" vertical="top" wrapText="1"/>
    </xf>
    <xf numFmtId="164" fontId="12" fillId="5" borderId="6" xfId="9" applyNumberFormat="1" applyFont="1" applyFill="1" applyBorder="1" applyAlignment="1">
      <alignment horizontal="center" vertical="top" wrapText="1"/>
    </xf>
    <xf numFmtId="164" fontId="12" fillId="5" borderId="11" xfId="9" applyNumberFormat="1" applyFont="1" applyFill="1" applyBorder="1" applyAlignment="1">
      <alignment horizontal="center" vertical="top" wrapText="1"/>
    </xf>
    <xf numFmtId="164" fontId="12" fillId="5" borderId="8" xfId="9" applyNumberFormat="1" applyFont="1" applyFill="1" applyBorder="1" applyAlignment="1">
      <alignment horizontal="center" vertical="top" wrapText="1"/>
    </xf>
    <xf numFmtId="2" fontId="13" fillId="5" borderId="13" xfId="9" applyNumberFormat="1" applyFont="1" applyFill="1" applyBorder="1" applyAlignment="1">
      <alignment horizontal="center" vertical="top"/>
    </xf>
    <xf numFmtId="2" fontId="13" fillId="5" borderId="6" xfId="9" applyNumberFormat="1" applyFont="1" applyFill="1" applyBorder="1" applyAlignment="1">
      <alignment horizontal="center" vertical="top"/>
    </xf>
    <xf numFmtId="2" fontId="13" fillId="5" borderId="11" xfId="9" applyNumberFormat="1" applyFont="1" applyFill="1" applyBorder="1" applyAlignment="1">
      <alignment horizontal="center" vertical="top"/>
    </xf>
    <xf numFmtId="2" fontId="13" fillId="5" borderId="8" xfId="9" applyNumberFormat="1" applyFont="1" applyFill="1" applyBorder="1" applyAlignment="1">
      <alignment horizontal="center" vertical="top"/>
    </xf>
    <xf numFmtId="0" fontId="13" fillId="5" borderId="5" xfId="9" applyFont="1" applyFill="1" applyBorder="1" applyAlignment="1">
      <alignment horizontal="center" vertical="top"/>
    </xf>
    <xf numFmtId="0" fontId="13" fillId="5" borderId="7" xfId="9" applyFont="1" applyFill="1" applyBorder="1" applyAlignment="1">
      <alignment horizontal="center" vertical="top"/>
    </xf>
    <xf numFmtId="0" fontId="13" fillId="5" borderId="9" xfId="9" applyFont="1" applyFill="1" applyBorder="1" applyAlignment="1">
      <alignment horizontal="center" vertical="top"/>
    </xf>
    <xf numFmtId="0" fontId="12" fillId="4" borderId="2" xfId="9" applyFont="1" applyFill="1" applyBorder="1" applyAlignment="1">
      <alignment vertical="center" wrapText="1"/>
    </xf>
    <xf numFmtId="0" fontId="13" fillId="4" borderId="2" xfId="9" applyFont="1" applyFill="1" applyBorder="1" applyAlignment="1">
      <alignment horizontal="center" vertical="top"/>
    </xf>
    <xf numFmtId="0" fontId="13" fillId="4" borderId="4" xfId="9" applyFont="1" applyFill="1" applyBorder="1" applyAlignment="1">
      <alignment horizontal="center" vertical="top"/>
    </xf>
    <xf numFmtId="0" fontId="13" fillId="4" borderId="3" xfId="9" applyFont="1" applyFill="1" applyBorder="1" applyAlignment="1">
      <alignment horizontal="center" vertical="top"/>
    </xf>
    <xf numFmtId="0" fontId="13" fillId="4" borderId="2" xfId="9" applyFont="1" applyFill="1" applyBorder="1" applyAlignment="1">
      <alignment horizontal="center"/>
    </xf>
    <xf numFmtId="0" fontId="13" fillId="4" borderId="4" xfId="9" applyFont="1" applyFill="1" applyBorder="1" applyAlignment="1">
      <alignment horizontal="center"/>
    </xf>
    <xf numFmtId="0" fontId="13" fillId="4" borderId="3" xfId="9" applyFont="1" applyFill="1" applyBorder="1" applyAlignment="1">
      <alignment horizontal="center"/>
    </xf>
    <xf numFmtId="0" fontId="13" fillId="5" borderId="4" xfId="9" applyFont="1" applyFill="1" applyBorder="1"/>
    <xf numFmtId="0" fontId="13" fillId="5" borderId="3" xfId="9" applyFont="1" applyFill="1" applyBorder="1"/>
    <xf numFmtId="164" fontId="13" fillId="5" borderId="2" xfId="9" applyNumberFormat="1" applyFont="1" applyFill="1" applyBorder="1" applyAlignment="1">
      <alignment horizontal="center" vertical="top"/>
    </xf>
    <xf numFmtId="164" fontId="13" fillId="5" borderId="3" xfId="9" applyNumberFormat="1" applyFont="1" applyFill="1" applyBorder="1" applyAlignment="1">
      <alignment vertical="top"/>
    </xf>
    <xf numFmtId="0" fontId="13" fillId="5" borderId="3" xfId="9" applyFont="1" applyFill="1" applyBorder="1" applyAlignment="1">
      <alignment vertical="top"/>
    </xf>
    <xf numFmtId="164" fontId="13" fillId="8" borderId="0" xfId="9" applyNumberFormat="1" applyFont="1" applyFill="1" applyAlignment="1">
      <alignment vertical="top"/>
    </xf>
    <xf numFmtId="164" fontId="13" fillId="8" borderId="8" xfId="9" applyNumberFormat="1" applyFont="1" applyFill="1" applyBorder="1" applyAlignment="1">
      <alignment vertical="top"/>
    </xf>
    <xf numFmtId="0" fontId="12" fillId="5" borderId="13" xfId="9" applyFont="1" applyFill="1" applyBorder="1" applyAlignment="1">
      <alignment horizontal="left" vertical="center" wrapText="1"/>
    </xf>
    <xf numFmtId="0" fontId="12" fillId="5" borderId="15" xfId="9" applyFont="1" applyFill="1" applyBorder="1" applyAlignment="1">
      <alignment horizontal="left" vertical="center" wrapText="1"/>
    </xf>
    <xf numFmtId="0" fontId="12" fillId="5" borderId="6" xfId="9" applyFont="1" applyFill="1" applyBorder="1" applyAlignment="1">
      <alignment horizontal="left" vertical="center" wrapText="1"/>
    </xf>
    <xf numFmtId="0" fontId="12" fillId="5" borderId="11" xfId="9" applyFont="1" applyFill="1" applyBorder="1" applyAlignment="1">
      <alignment horizontal="left" vertical="center" wrapText="1"/>
    </xf>
    <xf numFmtId="0" fontId="12" fillId="5" borderId="0" xfId="9" applyFont="1" applyFill="1" applyAlignment="1">
      <alignment horizontal="left" vertical="center" wrapText="1"/>
    </xf>
    <xf numFmtId="0" fontId="12" fillId="5" borderId="8" xfId="9" applyFont="1" applyFill="1" applyBorder="1" applyAlignment="1">
      <alignment horizontal="left" vertical="center" wrapText="1"/>
    </xf>
    <xf numFmtId="0" fontId="12" fillId="5" borderId="12" xfId="9" applyFont="1" applyFill="1" applyBorder="1" applyAlignment="1">
      <alignment horizontal="left" vertical="center" wrapText="1"/>
    </xf>
    <xf numFmtId="0" fontId="12" fillId="5" borderId="14" xfId="9" applyFont="1" applyFill="1" applyBorder="1" applyAlignment="1">
      <alignment horizontal="left" vertical="center" wrapText="1"/>
    </xf>
    <xf numFmtId="0" fontId="12" fillId="5" borderId="10" xfId="9" applyFont="1" applyFill="1" applyBorder="1" applyAlignment="1">
      <alignment horizontal="left" vertical="center" wrapText="1"/>
    </xf>
    <xf numFmtId="164" fontId="13" fillId="5" borderId="13" xfId="9" applyNumberFormat="1" applyFont="1" applyFill="1" applyBorder="1" applyAlignment="1">
      <alignment horizontal="center" vertical="top" wrapText="1"/>
    </xf>
    <xf numFmtId="164" fontId="13" fillId="5" borderId="6" xfId="9" applyNumberFormat="1" applyFont="1" applyFill="1" applyBorder="1" applyAlignment="1">
      <alignment horizontal="center" vertical="top" wrapText="1"/>
    </xf>
    <xf numFmtId="164" fontId="13" fillId="5" borderId="11" xfId="9" applyNumberFormat="1" applyFont="1" applyFill="1" applyBorder="1" applyAlignment="1">
      <alignment horizontal="center" vertical="top" wrapText="1"/>
    </xf>
    <xf numFmtId="164" fontId="13" fillId="5" borderId="8" xfId="9" applyNumberFormat="1" applyFont="1" applyFill="1" applyBorder="1" applyAlignment="1">
      <alignment horizontal="center" vertical="top" wrapText="1"/>
    </xf>
    <xf numFmtId="0" fontId="13" fillId="4" borderId="2" xfId="9" applyFont="1" applyFill="1" applyBorder="1" applyAlignment="1">
      <alignment horizontal="left" vertical="top" wrapText="1"/>
    </xf>
    <xf numFmtId="0" fontId="13" fillId="4" borderId="4" xfId="9" applyFont="1" applyFill="1" applyBorder="1" applyAlignment="1">
      <alignment horizontal="left" vertical="top" wrapText="1"/>
    </xf>
    <xf numFmtId="0" fontId="13" fillId="4" borderId="3" xfId="9" applyFont="1" applyFill="1" applyBorder="1" applyAlignment="1">
      <alignment horizontal="left" vertical="top" wrapText="1"/>
    </xf>
    <xf numFmtId="0" fontId="13" fillId="5" borderId="2" xfId="9" applyFont="1" applyFill="1" applyBorder="1" applyAlignment="1">
      <alignment horizontal="left" vertical="top" wrapText="1"/>
    </xf>
    <xf numFmtId="0" fontId="13" fillId="5" borderId="4" xfId="9" applyFont="1" applyFill="1" applyBorder="1" applyAlignment="1">
      <alignment horizontal="left" vertical="top" wrapText="1"/>
    </xf>
    <xf numFmtId="0" fontId="13" fillId="5" borderId="3" xfId="9" applyFont="1" applyFill="1" applyBorder="1" applyAlignment="1">
      <alignment horizontal="left" vertical="top" wrapText="1"/>
    </xf>
    <xf numFmtId="0" fontId="12" fillId="4" borderId="9" xfId="9" applyFont="1" applyFill="1" applyBorder="1" applyAlignment="1">
      <alignment vertical="center" wrapText="1"/>
    </xf>
    <xf numFmtId="0" fontId="13" fillId="4" borderId="9" xfId="9" applyFont="1" applyFill="1" applyBorder="1"/>
    <xf numFmtId="0" fontId="13" fillId="4" borderId="14" xfId="9" applyFont="1" applyFill="1" applyBorder="1" applyAlignment="1">
      <alignment horizontal="center" vertical="top"/>
    </xf>
    <xf numFmtId="0" fontId="13" fillId="4" borderId="10" xfId="9" applyFont="1" applyFill="1" applyBorder="1" applyAlignment="1">
      <alignment horizontal="center" vertical="top"/>
    </xf>
    <xf numFmtId="0" fontId="13" fillId="4" borderId="12" xfId="9" applyFont="1" applyFill="1" applyBorder="1" applyAlignment="1">
      <alignment vertical="center" wrapText="1"/>
    </xf>
    <xf numFmtId="0" fontId="13" fillId="4" borderId="14" xfId="9" applyFont="1" applyFill="1" applyBorder="1"/>
    <xf numFmtId="0" fontId="13" fillId="4" borderId="10" xfId="9" applyFont="1" applyFill="1" applyBorder="1"/>
    <xf numFmtId="49" fontId="13" fillId="5" borderId="5" xfId="9" applyNumberFormat="1" applyFont="1" applyFill="1" applyBorder="1" applyAlignment="1">
      <alignment horizontal="left" vertical="top" wrapText="1"/>
    </xf>
    <xf numFmtId="49" fontId="13" fillId="5" borderId="9" xfId="9" applyNumberFormat="1" applyFont="1" applyFill="1" applyBorder="1" applyAlignment="1">
      <alignment horizontal="left" vertical="top" wrapText="1"/>
    </xf>
    <xf numFmtId="0" fontId="13" fillId="5" borderId="11" xfId="9" applyFont="1" applyFill="1" applyBorder="1" applyAlignment="1">
      <alignment horizontal="left" vertical="top" wrapText="1"/>
    </xf>
    <xf numFmtId="0" fontId="13" fillId="5" borderId="0" xfId="9" applyFont="1" applyFill="1" applyAlignment="1">
      <alignment horizontal="left" vertical="top" wrapText="1"/>
    </xf>
    <xf numFmtId="0" fontId="13" fillId="5" borderId="8" xfId="9" applyFont="1" applyFill="1" applyBorder="1" applyAlignment="1">
      <alignment horizontal="left" vertical="top" wrapText="1"/>
    </xf>
    <xf numFmtId="0" fontId="13" fillId="5" borderId="12" xfId="9" applyFont="1" applyFill="1" applyBorder="1" applyAlignment="1">
      <alignment horizontal="left" vertical="top" wrapText="1"/>
    </xf>
    <xf numFmtId="0" fontId="13" fillId="5" borderId="14" xfId="9" applyFont="1" applyFill="1" applyBorder="1" applyAlignment="1">
      <alignment horizontal="left" vertical="top" wrapText="1"/>
    </xf>
    <xf numFmtId="0" fontId="13" fillId="5" borderId="10" xfId="9" applyFont="1" applyFill="1" applyBorder="1" applyAlignment="1">
      <alignment horizontal="left" vertical="top" wrapText="1"/>
    </xf>
    <xf numFmtId="0" fontId="13" fillId="5" borderId="13" xfId="9" applyFont="1" applyFill="1" applyBorder="1" applyAlignment="1">
      <alignment horizontal="left" vertical="top" wrapText="1"/>
    </xf>
    <xf numFmtId="0" fontId="13" fillId="5" borderId="15" xfId="9" applyFont="1" applyFill="1" applyBorder="1" applyAlignment="1">
      <alignment horizontal="left" vertical="top" wrapText="1"/>
    </xf>
    <xf numFmtId="0" fontId="13" fillId="5" borderId="6" xfId="9" applyFont="1" applyFill="1" applyBorder="1" applyAlignment="1">
      <alignment horizontal="left" vertical="top" wrapText="1"/>
    </xf>
    <xf numFmtId="0" fontId="13" fillId="4" borderId="1" xfId="9" applyFont="1" applyFill="1" applyBorder="1" applyAlignment="1">
      <alignment horizontal="left" vertical="top" wrapText="1"/>
    </xf>
    <xf numFmtId="49" fontId="13" fillId="6" borderId="5" xfId="9" applyNumberFormat="1" applyFont="1" applyFill="1" applyBorder="1" applyAlignment="1">
      <alignment horizontal="left" vertical="top" wrapText="1"/>
    </xf>
    <xf numFmtId="49" fontId="13" fillId="6" borderId="9" xfId="9" applyNumberFormat="1" applyFont="1" applyFill="1" applyBorder="1" applyAlignment="1">
      <alignment horizontal="left" vertical="top" wrapText="1"/>
    </xf>
    <xf numFmtId="49" fontId="13" fillId="6" borderId="5" xfId="9" applyNumberFormat="1" applyFont="1" applyFill="1" applyBorder="1" applyAlignment="1" applyProtection="1">
      <alignment horizontal="left" vertical="top" wrapText="1"/>
      <protection locked="0"/>
    </xf>
    <xf numFmtId="49" fontId="13" fillId="6" borderId="9" xfId="9" applyNumberFormat="1" applyFont="1" applyFill="1" applyBorder="1" applyAlignment="1" applyProtection="1">
      <alignment horizontal="left" vertical="top" wrapText="1"/>
      <protection locked="0"/>
    </xf>
    <xf numFmtId="0" fontId="13" fillId="6" borderId="5" xfId="9" applyFont="1" applyFill="1" applyBorder="1" applyAlignment="1">
      <alignment horizontal="left" vertical="top" wrapText="1"/>
    </xf>
    <xf numFmtId="0" fontId="13" fillId="6" borderId="9" xfId="9" applyFont="1" applyFill="1" applyBorder="1" applyAlignment="1">
      <alignment horizontal="left" vertical="top" wrapText="1"/>
    </xf>
    <xf numFmtId="0" fontId="13" fillId="6" borderId="13" xfId="9" applyFont="1" applyFill="1" applyBorder="1" applyAlignment="1">
      <alignment horizontal="left" vertical="top" wrapText="1"/>
    </xf>
    <xf numFmtId="0" fontId="13" fillId="6" borderId="12" xfId="9" applyFont="1" applyFill="1" applyBorder="1" applyAlignment="1">
      <alignment horizontal="left" vertical="top" wrapText="1"/>
    </xf>
    <xf numFmtId="0" fontId="13" fillId="6" borderId="5" xfId="9" applyFont="1" applyFill="1" applyBorder="1" applyAlignment="1">
      <alignment vertical="top" wrapText="1"/>
    </xf>
    <xf numFmtId="0" fontId="13" fillId="6" borderId="9" xfId="9" applyFont="1" applyFill="1" applyBorder="1" applyAlignment="1">
      <alignment vertical="top" wrapText="1"/>
    </xf>
    <xf numFmtId="0" fontId="13" fillId="6" borderId="5" xfId="9" applyFont="1" applyFill="1" applyBorder="1" applyAlignment="1">
      <alignment horizontal="center" vertical="top" wrapText="1"/>
    </xf>
    <xf numFmtId="0" fontId="13" fillId="6" borderId="9" xfId="9" applyFont="1" applyFill="1" applyBorder="1" applyAlignment="1">
      <alignment horizontal="center" vertical="top" wrapText="1"/>
    </xf>
    <xf numFmtId="0" fontId="13" fillId="0" borderId="5" xfId="9" applyFont="1" applyBorder="1" applyAlignment="1" applyProtection="1">
      <alignment horizontal="center" vertical="top" wrapText="1"/>
      <protection locked="0"/>
    </xf>
    <xf numFmtId="0" fontId="13" fillId="0" borderId="9" xfId="9" applyFont="1" applyBorder="1" applyAlignment="1" applyProtection="1">
      <alignment horizontal="center" vertical="top" wrapText="1"/>
      <protection locked="0"/>
    </xf>
    <xf numFmtId="164" fontId="13" fillId="6" borderId="5" xfId="9" applyNumberFormat="1" applyFont="1" applyFill="1" applyBorder="1" applyAlignment="1">
      <alignment horizontal="center" vertical="top" wrapText="1"/>
    </xf>
    <xf numFmtId="164" fontId="13" fillId="6" borderId="9" xfId="9" applyNumberFormat="1" applyFont="1" applyFill="1" applyBorder="1" applyAlignment="1">
      <alignment horizontal="center" vertical="top" wrapText="1"/>
    </xf>
    <xf numFmtId="0" fontId="14" fillId="4" borderId="5" xfId="9" applyFont="1" applyFill="1" applyBorder="1" applyAlignment="1" applyProtection="1">
      <alignment horizontal="left" vertical="top" wrapText="1"/>
      <protection locked="0"/>
    </xf>
    <xf numFmtId="0" fontId="14" fillId="4" borderId="9" xfId="9" applyFont="1" applyFill="1" applyBorder="1" applyAlignment="1" applyProtection="1">
      <alignment horizontal="left" vertical="top" wrapText="1"/>
      <protection locked="0"/>
    </xf>
    <xf numFmtId="0" fontId="13" fillId="4" borderId="4" xfId="9" applyFont="1" applyFill="1" applyBorder="1" applyAlignment="1">
      <alignment horizontal="left" vertical="center" wrapText="1"/>
    </xf>
    <xf numFmtId="0" fontId="13" fillId="4" borderId="3" xfId="9" applyFont="1" applyFill="1" applyBorder="1" applyAlignment="1">
      <alignment horizontal="left" vertical="center" wrapText="1"/>
    </xf>
    <xf numFmtId="49" fontId="13" fillId="6" borderId="7" xfId="9" applyNumberFormat="1" applyFont="1" applyFill="1" applyBorder="1" applyAlignment="1">
      <alignment horizontal="left" vertical="top" wrapText="1"/>
    </xf>
    <xf numFmtId="49" fontId="14" fillId="6" borderId="5" xfId="9" applyNumberFormat="1" applyFont="1" applyFill="1" applyBorder="1" applyAlignment="1" applyProtection="1">
      <alignment horizontal="left" vertical="top" wrapText="1"/>
      <protection locked="0"/>
    </xf>
    <xf numFmtId="49" fontId="14" fillId="6" borderId="7" xfId="9" applyNumberFormat="1" applyFont="1" applyFill="1" applyBorder="1" applyAlignment="1" applyProtection="1">
      <alignment horizontal="left" vertical="top" wrapText="1"/>
      <protection locked="0"/>
    </xf>
    <xf numFmtId="0" fontId="13" fillId="6" borderId="7" xfId="9" applyFont="1" applyFill="1" applyBorder="1" applyAlignment="1">
      <alignment horizontal="left" vertical="top" wrapText="1"/>
    </xf>
    <xf numFmtId="0" fontId="13" fillId="6" borderId="11" xfId="9" applyFont="1" applyFill="1" applyBorder="1" applyAlignment="1">
      <alignment horizontal="left" vertical="top" wrapText="1"/>
    </xf>
    <xf numFmtId="0" fontId="13" fillId="6" borderId="7" xfId="9" applyFont="1" applyFill="1" applyBorder="1" applyAlignment="1">
      <alignment vertical="top" wrapText="1"/>
    </xf>
    <xf numFmtId="0" fontId="13" fillId="6" borderId="7" xfId="9" applyFont="1" applyFill="1" applyBorder="1" applyAlignment="1">
      <alignment horizontal="center" vertical="top" wrapText="1"/>
    </xf>
    <xf numFmtId="0" fontId="13" fillId="0" borderId="7" xfId="9" applyFont="1" applyBorder="1" applyAlignment="1" applyProtection="1">
      <alignment horizontal="center" vertical="top" wrapText="1"/>
      <protection locked="0"/>
    </xf>
    <xf numFmtId="164" fontId="13" fillId="6" borderId="7" xfId="9" applyNumberFormat="1" applyFont="1" applyFill="1" applyBorder="1" applyAlignment="1">
      <alignment horizontal="center" vertical="top" wrapText="1"/>
    </xf>
    <xf numFmtId="0" fontId="13" fillId="4" borderId="5" xfId="9" applyFont="1" applyFill="1" applyBorder="1" applyAlignment="1" applyProtection="1">
      <alignment horizontal="left" vertical="top" wrapText="1"/>
      <protection locked="0"/>
    </xf>
    <xf numFmtId="0" fontId="13" fillId="4" borderId="7" xfId="9" applyFont="1" applyFill="1" applyBorder="1" applyAlignment="1" applyProtection="1">
      <alignment horizontal="left" vertical="top" wrapText="1"/>
      <protection locked="0"/>
    </xf>
    <xf numFmtId="0" fontId="12" fillId="4" borderId="4" xfId="9" applyFont="1" applyFill="1" applyBorder="1" applyAlignment="1">
      <alignment horizontal="left" wrapText="1"/>
    </xf>
    <xf numFmtId="0" fontId="12" fillId="4" borderId="3" xfId="9" applyFont="1" applyFill="1" applyBorder="1" applyAlignment="1">
      <alignment horizontal="left" wrapText="1"/>
    </xf>
    <xf numFmtId="49" fontId="13" fillId="5" borderId="1" xfId="9" applyNumberFormat="1" applyFont="1" applyFill="1" applyBorder="1" applyAlignment="1">
      <alignment horizontal="left" vertical="top"/>
    </xf>
    <xf numFmtId="0" fontId="12" fillId="6" borderId="1" xfId="9" applyFont="1" applyFill="1" applyBorder="1" applyAlignment="1">
      <alignment horizontal="center" vertical="top"/>
    </xf>
    <xf numFmtId="2" fontId="12" fillId="5" borderId="13" xfId="9" applyNumberFormat="1" applyFont="1" applyFill="1" applyBorder="1" applyAlignment="1">
      <alignment horizontal="center" vertical="top"/>
    </xf>
    <xf numFmtId="2" fontId="12" fillId="5" borderId="6" xfId="9" applyNumberFormat="1" applyFont="1" applyFill="1" applyBorder="1" applyAlignment="1">
      <alignment horizontal="center" vertical="top"/>
    </xf>
    <xf numFmtId="2" fontId="12" fillId="5" borderId="11" xfId="9" applyNumberFormat="1" applyFont="1" applyFill="1" applyBorder="1" applyAlignment="1">
      <alignment horizontal="center" vertical="top"/>
    </xf>
    <xf numFmtId="2" fontId="12" fillId="5" borderId="8" xfId="9" applyNumberFormat="1" applyFont="1" applyFill="1" applyBorder="1" applyAlignment="1">
      <alignment horizontal="center" vertical="top"/>
    </xf>
    <xf numFmtId="0" fontId="12" fillId="5" borderId="5" xfId="9" applyFont="1" applyFill="1" applyBorder="1" applyAlignment="1">
      <alignment horizontal="center" vertical="top"/>
    </xf>
    <xf numFmtId="0" fontId="12" fillId="5" borderId="7" xfId="9" applyFont="1" applyFill="1" applyBorder="1" applyAlignment="1">
      <alignment horizontal="center" vertical="top"/>
    </xf>
    <xf numFmtId="0" fontId="12" fillId="5" borderId="9" xfId="9" applyFont="1" applyFill="1" applyBorder="1" applyAlignment="1">
      <alignment horizontal="center" vertical="top"/>
    </xf>
    <xf numFmtId="0" fontId="13" fillId="4" borderId="8" xfId="9" applyFont="1" applyFill="1" applyBorder="1" applyAlignment="1">
      <alignment horizontal="left" vertical="top" wrapText="1"/>
    </xf>
    <xf numFmtId="0" fontId="12" fillId="4" borderId="12" xfId="9" applyFont="1" applyFill="1" applyBorder="1" applyAlignment="1">
      <alignment vertical="center" wrapText="1"/>
    </xf>
    <xf numFmtId="0" fontId="12" fillId="4" borderId="14" xfId="9" applyFont="1" applyFill="1" applyBorder="1"/>
    <xf numFmtId="0" fontId="12" fillId="4" borderId="10" xfId="9" applyFont="1" applyFill="1" applyBorder="1"/>
    <xf numFmtId="0" fontId="13" fillId="4" borderId="12" xfId="9" applyFont="1" applyFill="1" applyBorder="1" applyAlignment="1">
      <alignment horizontal="center" vertical="top"/>
    </xf>
    <xf numFmtId="0" fontId="12" fillId="4" borderId="4" xfId="9" applyFont="1" applyFill="1" applyBorder="1"/>
    <xf numFmtId="0" fontId="12" fillId="4" borderId="3" xfId="9" applyFont="1" applyFill="1" applyBorder="1"/>
    <xf numFmtId="0" fontId="13" fillId="4" borderId="1" xfId="9" applyFont="1" applyFill="1" applyBorder="1" applyAlignment="1">
      <alignment horizontal="left" vertical="center" wrapText="1"/>
    </xf>
    <xf numFmtId="0" fontId="13" fillId="5" borderId="1" xfId="9" applyFont="1" applyFill="1" applyBorder="1" applyAlignment="1">
      <alignment horizontal="left" vertical="top" wrapText="1"/>
    </xf>
    <xf numFmtId="0" fontId="13" fillId="5" borderId="4" xfId="9" applyFont="1" applyFill="1" applyBorder="1" applyAlignment="1">
      <alignment horizontal="left" vertical="top"/>
    </xf>
    <xf numFmtId="0" fontId="13" fillId="5" borderId="3" xfId="9" applyFont="1" applyFill="1" applyBorder="1" applyAlignment="1">
      <alignment horizontal="left" vertical="top"/>
    </xf>
    <xf numFmtId="0" fontId="13" fillId="6" borderId="2" xfId="9" applyFont="1" applyFill="1" applyBorder="1" applyAlignment="1">
      <alignment horizontal="left" vertical="center"/>
    </xf>
    <xf numFmtId="0" fontId="13" fillId="6" borderId="4" xfId="9" applyFont="1" applyFill="1" applyBorder="1" applyAlignment="1">
      <alignment horizontal="left" vertical="center"/>
    </xf>
    <xf numFmtId="0" fontId="13" fillId="6" borderId="3" xfId="9" applyFont="1" applyFill="1" applyBorder="1" applyAlignment="1">
      <alignment horizontal="left" vertical="center"/>
    </xf>
    <xf numFmtId="1" fontId="13" fillId="0" borderId="5" xfId="9" applyNumberFormat="1" applyFont="1" applyBorder="1" applyAlignment="1" applyProtection="1">
      <alignment horizontal="center" vertical="top" wrapText="1"/>
      <protection locked="0"/>
    </xf>
    <xf numFmtId="1" fontId="13" fillId="0" borderId="9" xfId="9" applyNumberFormat="1" applyFont="1" applyBorder="1" applyAlignment="1" applyProtection="1">
      <alignment horizontal="center" vertical="top" wrapText="1"/>
      <protection locked="0"/>
    </xf>
    <xf numFmtId="2" fontId="13" fillId="6" borderId="5" xfId="9" applyNumberFormat="1" applyFont="1" applyFill="1" applyBorder="1" applyAlignment="1" applyProtection="1">
      <alignment horizontal="center" vertical="top" wrapText="1"/>
    </xf>
    <xf numFmtId="2" fontId="13" fillId="6" borderId="9" xfId="9" applyNumberFormat="1" applyFont="1" applyFill="1" applyBorder="1" applyAlignment="1" applyProtection="1">
      <alignment horizontal="center" vertical="top" wrapText="1"/>
    </xf>
    <xf numFmtId="164" fontId="13" fillId="6" borderId="5" xfId="9" applyNumberFormat="1" applyFont="1" applyFill="1" applyBorder="1" applyAlignment="1" applyProtection="1">
      <alignment horizontal="center" vertical="top" wrapText="1"/>
    </xf>
    <xf numFmtId="164" fontId="13" fillId="6" borderId="9" xfId="9" applyNumberFormat="1" applyFont="1" applyFill="1" applyBorder="1" applyAlignment="1" applyProtection="1">
      <alignment horizontal="center" vertical="top" wrapText="1"/>
    </xf>
    <xf numFmtId="0" fontId="13" fillId="0" borderId="5" xfId="9" applyFont="1" applyBorder="1" applyAlignment="1" applyProtection="1">
      <alignment horizontal="left" vertical="top" wrapText="1"/>
      <protection locked="0"/>
    </xf>
    <xf numFmtId="0" fontId="13" fillId="0" borderId="9" xfId="9" applyFont="1" applyBorder="1" applyAlignment="1" applyProtection="1">
      <alignment horizontal="left" vertical="top" wrapText="1"/>
      <protection locked="0"/>
    </xf>
    <xf numFmtId="49" fontId="13" fillId="5" borderId="7" xfId="9" applyNumberFormat="1" applyFont="1" applyFill="1" applyBorder="1" applyAlignment="1">
      <alignment horizontal="left" vertical="top"/>
    </xf>
    <xf numFmtId="49" fontId="13" fillId="5" borderId="9" xfId="9" applyNumberFormat="1" applyFont="1" applyFill="1" applyBorder="1" applyAlignment="1">
      <alignment horizontal="left" vertical="top"/>
    </xf>
    <xf numFmtId="49" fontId="13" fillId="5" borderId="7" xfId="9" applyNumberFormat="1" applyFont="1" applyFill="1" applyBorder="1" applyAlignment="1">
      <alignment horizontal="left" vertical="top" wrapText="1"/>
    </xf>
    <xf numFmtId="0" fontId="13" fillId="5" borderId="11" xfId="9" applyFont="1" applyFill="1" applyBorder="1" applyAlignment="1">
      <alignment horizontal="center" vertical="top" wrapText="1"/>
    </xf>
    <xf numFmtId="0" fontId="13" fillId="5" borderId="0" xfId="9" applyFont="1" applyFill="1" applyAlignment="1">
      <alignment horizontal="center" vertical="top" wrapText="1"/>
    </xf>
    <xf numFmtId="0" fontId="13" fillId="5" borderId="8" xfId="9" applyFont="1" applyFill="1" applyBorder="1" applyAlignment="1">
      <alignment horizontal="center" vertical="top" wrapText="1"/>
    </xf>
    <xf numFmtId="0" fontId="13" fillId="5" borderId="12" xfId="9" applyFont="1" applyFill="1" applyBorder="1" applyAlignment="1">
      <alignment horizontal="center" vertical="top" wrapText="1"/>
    </xf>
    <xf numFmtId="0" fontId="13" fillId="5" borderId="14" xfId="9" applyFont="1" applyFill="1" applyBorder="1" applyAlignment="1">
      <alignment horizontal="center" vertical="top" wrapText="1"/>
    </xf>
    <xf numFmtId="0" fontId="13" fillId="5" borderId="10" xfId="9" applyFont="1" applyFill="1" applyBorder="1" applyAlignment="1">
      <alignment horizontal="center" vertical="top" wrapText="1"/>
    </xf>
    <xf numFmtId="49" fontId="13" fillId="5" borderId="13" xfId="9" applyNumberFormat="1" applyFont="1" applyFill="1" applyBorder="1" applyAlignment="1">
      <alignment horizontal="left" vertical="top"/>
    </xf>
    <xf numFmtId="49" fontId="13" fillId="5" borderId="11" xfId="9" applyNumberFormat="1" applyFont="1" applyFill="1" applyBorder="1" applyAlignment="1">
      <alignment horizontal="left" vertical="top"/>
    </xf>
    <xf numFmtId="49" fontId="13" fillId="5" borderId="5" xfId="9" applyNumberFormat="1" applyFont="1" applyFill="1" applyBorder="1" applyAlignment="1">
      <alignment horizontal="left" vertical="top"/>
    </xf>
    <xf numFmtId="0" fontId="12" fillId="5" borderId="2" xfId="9" applyFont="1" applyFill="1" applyBorder="1" applyAlignment="1">
      <alignment horizontal="center"/>
    </xf>
    <xf numFmtId="0" fontId="12" fillId="5" borderId="4" xfId="9" applyFont="1" applyFill="1" applyBorder="1" applyAlignment="1">
      <alignment horizontal="center"/>
    </xf>
    <xf numFmtId="0" fontId="12" fillId="5" borderId="3" xfId="9" applyFont="1" applyFill="1" applyBorder="1" applyAlignment="1">
      <alignment horizontal="center"/>
    </xf>
    <xf numFmtId="0" fontId="12" fillId="0" borderId="0" xfId="9" applyFont="1" applyAlignment="1">
      <alignment horizontal="center"/>
    </xf>
    <xf numFmtId="0" fontId="11" fillId="4" borderId="1" xfId="0" applyFont="1" applyFill="1" applyBorder="1" applyAlignment="1">
      <alignment horizontal="center" vertical="center" wrapText="1"/>
    </xf>
    <xf numFmtId="0" fontId="13" fillId="4" borderId="1" xfId="0" applyFont="1" applyFill="1" applyBorder="1"/>
    <xf numFmtId="49" fontId="11" fillId="4" borderId="1" xfId="0" applyNumberFormat="1" applyFont="1" applyFill="1" applyBorder="1" applyAlignment="1">
      <alignment horizontal="center" vertical="center" wrapText="1"/>
    </xf>
    <xf numFmtId="49" fontId="13" fillId="4" borderId="1" xfId="0" applyNumberFormat="1" applyFont="1" applyFill="1" applyBorder="1"/>
    <xf numFmtId="1" fontId="11" fillId="4" borderId="1" xfId="0" applyNumberFormat="1"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9" xfId="0" applyFont="1" applyFill="1" applyBorder="1" applyAlignment="1">
      <alignment horizontal="center" vertical="center" wrapText="1"/>
    </xf>
  </cellXfs>
  <cellStyles count="16">
    <cellStyle name="xl25" xfId="1"/>
    <cellStyle name="xl26" xfId="2"/>
    <cellStyle name="xl31" xfId="3"/>
    <cellStyle name="xl33" xfId="4"/>
    <cellStyle name="xl38" xfId="5"/>
    <cellStyle name="xl40" xfId="6"/>
    <cellStyle name="xl61" xfId="7"/>
    <cellStyle name="xl64" xfId="8"/>
    <cellStyle name="Нейтральный" xfId="15" builtinId="28"/>
    <cellStyle name="Обычный" xfId="0" builtinId="0"/>
    <cellStyle name="Обычный 2" xfId="9"/>
    <cellStyle name="Обычный 2 2" xfId="10"/>
    <cellStyle name="Обычный 3" xfId="11"/>
    <cellStyle name="Обычный 4" xfId="12"/>
    <cellStyle name="Обычный 5" xfId="13"/>
    <cellStyle name="Финансовый 2" xfId="14"/>
  </cellStyles>
  <dxfs count="25">
    <dxf>
      <font>
        <color theme="9" tint="0.79998168889431442"/>
      </font>
    </dxf>
    <dxf>
      <font>
        <color theme="9" tint="0.79998168889431442"/>
      </font>
    </dxf>
    <dxf>
      <font>
        <color theme="4" tint="0.79998168889431442"/>
      </font>
    </dxf>
    <dxf>
      <font>
        <color theme="8" tint="0.79998168889431442"/>
      </font>
    </dxf>
    <dxf>
      <font>
        <color theme="9" tint="0.79998168889431442"/>
      </font>
    </dxf>
    <dxf>
      <font>
        <color theme="6" tint="0.79998168889431442"/>
      </font>
    </dxf>
    <dxf>
      <font>
        <color theme="9" tint="0.79998168889431442"/>
      </font>
    </dxf>
    <dxf>
      <font>
        <color theme="8" tint="0.79998168889431442"/>
      </font>
    </dxf>
    <dxf>
      <font>
        <color theme="6" tint="0.79998168889431442"/>
      </font>
    </dxf>
    <dxf>
      <font>
        <color theme="9" tint="0.79998168889431442"/>
      </font>
    </dxf>
    <dxf>
      <font>
        <color theme="6" tint="0.79998168889431442"/>
      </font>
    </dxf>
    <dxf>
      <font>
        <color theme="9" tint="0.79998168889431442"/>
      </font>
    </dxf>
    <dxf>
      <font>
        <color theme="9" tint="0.79998168889431442"/>
      </font>
    </dxf>
    <dxf>
      <font>
        <color theme="8" tint="0.79998168889431442"/>
      </font>
    </dxf>
    <dxf>
      <font>
        <color theme="6" tint="0.79998168889431442"/>
      </font>
    </dxf>
    <dxf>
      <font>
        <color theme="9" tint="0.79998168889431442"/>
      </font>
    </dxf>
    <dxf>
      <font>
        <color theme="9" tint="0.79998168889431442"/>
      </font>
    </dxf>
    <dxf>
      <font>
        <color theme="9" tint="0.79998168889431442"/>
      </font>
    </dxf>
    <dxf>
      <font>
        <color theme="9" tint="0.79998168889431442"/>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pane ySplit="4" topLeftCell="A5" activePane="bottomLeft" state="frozen"/>
      <selection activeCell="E7" sqref="E7:F7"/>
      <selection pane="bottomLeft"/>
    </sheetView>
  </sheetViews>
  <sheetFormatPr defaultRowHeight="14.25" x14ac:dyDescent="0.2"/>
  <cols>
    <col min="1" max="1" width="9.7109375" style="1" customWidth="1"/>
    <col min="2" max="2" width="26.85546875" style="1" customWidth="1"/>
    <col min="3" max="4" width="16.42578125" style="1" bestFit="1" customWidth="1"/>
    <col min="5" max="5" width="28.85546875" style="1" customWidth="1"/>
    <col min="6" max="6" width="9.140625" style="1" customWidth="1"/>
    <col min="7" max="16384" width="9.140625" style="1"/>
  </cols>
  <sheetData>
    <row r="1" spans="1:8" ht="25.5" customHeight="1" x14ac:dyDescent="0.2">
      <c r="A1" s="259" t="s">
        <v>0</v>
      </c>
      <c r="B1" s="259"/>
      <c r="C1" s="259"/>
      <c r="D1" s="259"/>
      <c r="E1" s="259"/>
      <c r="F1" s="259"/>
      <c r="G1" s="259"/>
      <c r="H1" s="259"/>
    </row>
    <row r="2" spans="1:8" ht="15" x14ac:dyDescent="0.2">
      <c r="A2" s="2"/>
      <c r="B2" s="2"/>
      <c r="C2" s="2"/>
      <c r="D2" s="2"/>
      <c r="E2" s="2"/>
      <c r="F2" s="2"/>
      <c r="G2" s="2"/>
      <c r="H2" s="2"/>
    </row>
    <row r="3" spans="1:8" ht="30" customHeight="1" x14ac:dyDescent="0.2">
      <c r="A3" s="3" t="s">
        <v>1</v>
      </c>
      <c r="B3" s="3" t="s">
        <v>2</v>
      </c>
      <c r="C3" s="3" t="s">
        <v>3</v>
      </c>
      <c r="D3" s="3" t="s">
        <v>4</v>
      </c>
      <c r="E3" s="260" t="s">
        <v>5</v>
      </c>
      <c r="F3" s="260"/>
      <c r="G3" s="2"/>
      <c r="H3" s="2"/>
    </row>
    <row r="4" spans="1:8" ht="15.75" x14ac:dyDescent="0.2">
      <c r="A4" s="3">
        <v>1</v>
      </c>
      <c r="B4" s="3">
        <v>2</v>
      </c>
      <c r="C4" s="3">
        <v>3</v>
      </c>
      <c r="D4" s="3">
        <v>4</v>
      </c>
      <c r="E4" s="260">
        <v>5</v>
      </c>
      <c r="F4" s="260"/>
      <c r="G4" s="2"/>
      <c r="H4" s="2"/>
    </row>
    <row r="5" spans="1:8" ht="47.25" x14ac:dyDescent="0.2">
      <c r="A5" s="3">
        <v>1</v>
      </c>
      <c r="B5" s="4" t="s">
        <v>6</v>
      </c>
      <c r="C5" s="5">
        <v>43752</v>
      </c>
      <c r="D5" s="3">
        <v>2028</v>
      </c>
      <c r="E5" s="258" t="s">
        <v>7</v>
      </c>
      <c r="F5" s="258"/>
      <c r="G5" s="2"/>
      <c r="H5" s="2"/>
    </row>
    <row r="6" spans="1:8" ht="47.25" x14ac:dyDescent="0.2">
      <c r="A6" s="3">
        <v>2</v>
      </c>
      <c r="B6" s="4" t="s">
        <v>6</v>
      </c>
      <c r="C6" s="5">
        <v>44043</v>
      </c>
      <c r="D6" s="3">
        <v>1181</v>
      </c>
      <c r="E6" s="258" t="s">
        <v>8</v>
      </c>
      <c r="F6" s="258"/>
      <c r="G6" s="2"/>
      <c r="H6" s="2"/>
    </row>
    <row r="7" spans="1:8" ht="47.25" x14ac:dyDescent="0.2">
      <c r="A7" s="3">
        <v>3</v>
      </c>
      <c r="B7" s="4" t="s">
        <v>6</v>
      </c>
      <c r="C7" s="5">
        <v>44168</v>
      </c>
      <c r="D7" s="3">
        <v>1866</v>
      </c>
      <c r="E7" s="256" t="s">
        <v>9</v>
      </c>
      <c r="F7" s="257"/>
      <c r="G7" s="2"/>
      <c r="H7" s="2"/>
    </row>
    <row r="8" spans="1:8" ht="47.25" x14ac:dyDescent="0.2">
      <c r="A8" s="3">
        <v>4</v>
      </c>
      <c r="B8" s="4" t="s">
        <v>6</v>
      </c>
      <c r="C8" s="5">
        <v>44291</v>
      </c>
      <c r="D8" s="3">
        <v>520</v>
      </c>
      <c r="E8" s="258" t="s">
        <v>8</v>
      </c>
      <c r="F8" s="258"/>
      <c r="G8" s="2"/>
      <c r="H8" s="2"/>
    </row>
    <row r="9" spans="1:8" ht="47.25" x14ac:dyDescent="0.2">
      <c r="A9" s="3">
        <v>5</v>
      </c>
      <c r="B9" s="4" t="s">
        <v>6</v>
      </c>
      <c r="C9" s="5">
        <v>44424</v>
      </c>
      <c r="D9" s="3">
        <v>1418</v>
      </c>
      <c r="E9" s="258" t="s">
        <v>9</v>
      </c>
      <c r="F9" s="258"/>
      <c r="G9" s="2"/>
      <c r="H9" s="2"/>
    </row>
    <row r="10" spans="1:8" ht="47.25" x14ac:dyDescent="0.2">
      <c r="A10" s="3">
        <v>6</v>
      </c>
      <c r="B10" s="4" t="s">
        <v>6</v>
      </c>
      <c r="C10" s="5">
        <v>44599</v>
      </c>
      <c r="D10" s="3">
        <v>195</v>
      </c>
      <c r="E10" s="258" t="s">
        <v>10</v>
      </c>
      <c r="F10" s="258"/>
      <c r="G10" s="2"/>
      <c r="H10" s="2"/>
    </row>
    <row r="11" spans="1:8" ht="47.25" customHeight="1" x14ac:dyDescent="0.2">
      <c r="A11" s="3">
        <v>7</v>
      </c>
      <c r="B11" s="4" t="s">
        <v>6</v>
      </c>
      <c r="C11" s="5">
        <v>44651</v>
      </c>
      <c r="D11" s="3">
        <v>598</v>
      </c>
      <c r="E11" s="256" t="s">
        <v>8</v>
      </c>
      <c r="F11" s="257"/>
      <c r="G11" s="2"/>
      <c r="H11" s="2"/>
    </row>
    <row r="12" spans="1:8" ht="46.5" customHeight="1" x14ac:dyDescent="0.2">
      <c r="A12" s="6">
        <v>8</v>
      </c>
      <c r="B12" s="4" t="s">
        <v>6</v>
      </c>
      <c r="C12" s="7">
        <v>44858</v>
      </c>
      <c r="D12" s="6">
        <v>2146</v>
      </c>
      <c r="E12" s="256" t="s">
        <v>9</v>
      </c>
      <c r="F12" s="257"/>
      <c r="G12" s="2"/>
      <c r="H12" s="2"/>
    </row>
    <row r="13" spans="1:8" ht="15.75" x14ac:dyDescent="0.2">
      <c r="A13" s="8"/>
      <c r="B13" s="8"/>
      <c r="C13" s="8"/>
      <c r="D13" s="8"/>
      <c r="E13" s="8"/>
      <c r="F13" s="2"/>
      <c r="G13" s="2"/>
      <c r="H13" s="2"/>
    </row>
  </sheetData>
  <sheetProtection algorithmName="SHA-512" hashValue="PDvpvqL2K/6mMK+6Oia7XA2aVqAqdVgy9bNTuaBEvxbwNkUVgEJnNME6roSUjSMLSAxWymLNTjNgE0q42wQG6w==" saltValue="JGmdfupk7nMmsHsQtHSlwA==" spinCount="100000" sheet="1" objects="1" scenarios="1" formatColumns="0" formatRows="0" sort="0" autoFilter="0"/>
  <mergeCells count="11">
    <mergeCell ref="A1:H1"/>
    <mergeCell ref="E3:F3"/>
    <mergeCell ref="E4:F4"/>
    <mergeCell ref="E5:F5"/>
    <mergeCell ref="E6:F6"/>
    <mergeCell ref="E12:F12"/>
    <mergeCell ref="E7:F7"/>
    <mergeCell ref="E8:F8"/>
    <mergeCell ref="E9:F9"/>
    <mergeCell ref="E10:F10"/>
    <mergeCell ref="E11:F11"/>
  </mergeCells>
  <pageMargins left="0.70866141732283472" right="0.70866141732283472" top="0.74803149606299213" bottom="0.74803149606299213" header="0.31496062992125984" footer="0.31496062992125984"/>
  <pageSetup paperSize="9" firstPageNumber="2147483648" orientation="landscape" errors="blank"/>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55" workbookViewId="0">
      <pane ySplit="6" topLeftCell="A7" activePane="bottomLeft" state="frozen"/>
      <selection activeCell="A7" sqref="A7"/>
      <selection pane="bottomLeft"/>
    </sheetView>
  </sheetViews>
  <sheetFormatPr defaultRowHeight="14.25" x14ac:dyDescent="0.2"/>
  <cols>
    <col min="1" max="2" width="9.140625" style="9"/>
    <col min="3" max="3" width="13.5703125" style="9" customWidth="1"/>
    <col min="4" max="4" width="26.140625" style="10" customWidth="1"/>
    <col min="5" max="5" width="24.28515625" style="10" customWidth="1"/>
    <col min="6" max="6" width="14.140625" style="9" customWidth="1"/>
    <col min="7" max="7" width="12.28515625" style="9" customWidth="1"/>
    <col min="8" max="8" width="11.42578125" style="9" customWidth="1"/>
    <col min="9" max="9" width="14.28515625" style="9" customWidth="1"/>
    <col min="10" max="10" width="14.5703125" style="9" customWidth="1"/>
    <col min="11" max="11" width="14.28515625" style="9" customWidth="1"/>
    <col min="12" max="12" width="14.85546875" style="9" customWidth="1"/>
    <col min="13" max="13" width="15" style="9" customWidth="1"/>
    <col min="14" max="14" width="9.5703125" style="9" customWidth="1"/>
    <col min="15" max="15" width="11.140625" style="9" customWidth="1"/>
    <col min="16" max="16" width="14" style="9" customWidth="1"/>
    <col min="17" max="16384" width="9.140625" style="9"/>
  </cols>
  <sheetData>
    <row r="1" spans="1:19" ht="31.5" customHeight="1" x14ac:dyDescent="0.2">
      <c r="A1" s="265" t="s">
        <v>11</v>
      </c>
      <c r="B1" s="265"/>
      <c r="C1" s="265"/>
      <c r="D1" s="265"/>
      <c r="E1" s="265"/>
      <c r="F1" s="265"/>
      <c r="G1" s="265"/>
      <c r="H1" s="265"/>
      <c r="I1" s="265"/>
      <c r="J1" s="265"/>
      <c r="K1" s="265"/>
      <c r="L1" s="265"/>
      <c r="M1" s="265"/>
      <c r="N1" s="265"/>
      <c r="O1" s="265"/>
      <c r="P1" s="265"/>
      <c r="Q1" s="11"/>
      <c r="R1" s="11"/>
      <c r="S1" s="11"/>
    </row>
    <row r="2" spans="1:19" ht="15.75" x14ac:dyDescent="0.25">
      <c r="A2" s="12"/>
      <c r="B2" s="12"/>
      <c r="C2" s="12"/>
      <c r="D2" s="13"/>
      <c r="E2" s="13"/>
      <c r="F2" s="12"/>
      <c r="G2" s="12"/>
      <c r="H2" s="12"/>
      <c r="I2" s="12"/>
      <c r="J2" s="12"/>
      <c r="K2" s="12"/>
      <c r="L2" s="12"/>
      <c r="M2" s="12"/>
      <c r="N2" s="12"/>
      <c r="O2" s="12"/>
      <c r="P2" s="12"/>
      <c r="Q2" s="11"/>
      <c r="R2" s="11"/>
      <c r="S2" s="11"/>
    </row>
    <row r="3" spans="1:19" ht="54" customHeight="1" x14ac:dyDescent="0.2">
      <c r="A3" s="261" t="s">
        <v>12</v>
      </c>
      <c r="B3" s="261"/>
      <c r="C3" s="261"/>
      <c r="D3" s="261" t="s">
        <v>13</v>
      </c>
      <c r="E3" s="261" t="s">
        <v>14</v>
      </c>
      <c r="F3" s="261" t="s">
        <v>15</v>
      </c>
      <c r="G3" s="261" t="s">
        <v>16</v>
      </c>
      <c r="H3" s="261"/>
      <c r="I3" s="261"/>
      <c r="J3" s="261" t="s">
        <v>17</v>
      </c>
      <c r="K3" s="261"/>
      <c r="L3" s="261"/>
      <c r="M3" s="261"/>
      <c r="N3" s="261"/>
      <c r="O3" s="261" t="s">
        <v>18</v>
      </c>
      <c r="P3" s="261"/>
      <c r="Q3" s="11"/>
      <c r="R3" s="11"/>
      <c r="S3" s="11"/>
    </row>
    <row r="4" spans="1:19" ht="45" customHeight="1" x14ac:dyDescent="0.2">
      <c r="A4" s="261"/>
      <c r="B4" s="261"/>
      <c r="C4" s="261"/>
      <c r="D4" s="261"/>
      <c r="E4" s="261"/>
      <c r="F4" s="261"/>
      <c r="G4" s="261" t="s">
        <v>19</v>
      </c>
      <c r="H4" s="261" t="s">
        <v>20</v>
      </c>
      <c r="I4" s="266" t="s">
        <v>21</v>
      </c>
      <c r="J4" s="261" t="s">
        <v>22</v>
      </c>
      <c r="K4" s="261" t="s">
        <v>23</v>
      </c>
      <c r="L4" s="261" t="s">
        <v>24</v>
      </c>
      <c r="M4" s="261"/>
      <c r="N4" s="261" t="s">
        <v>25</v>
      </c>
      <c r="O4" s="261" t="s">
        <v>26</v>
      </c>
      <c r="P4" s="261" t="s">
        <v>27</v>
      </c>
      <c r="Q4" s="11"/>
      <c r="R4" s="11"/>
      <c r="S4" s="11"/>
    </row>
    <row r="5" spans="1:19" ht="62.25" customHeight="1" x14ac:dyDescent="0.2">
      <c r="A5" s="14" t="s">
        <v>28</v>
      </c>
      <c r="B5" s="14" t="s">
        <v>29</v>
      </c>
      <c r="C5" s="14" t="s">
        <v>30</v>
      </c>
      <c r="D5" s="261"/>
      <c r="E5" s="261"/>
      <c r="F5" s="261"/>
      <c r="G5" s="261"/>
      <c r="H5" s="261"/>
      <c r="I5" s="266"/>
      <c r="J5" s="261"/>
      <c r="K5" s="261"/>
      <c r="L5" s="14" t="s">
        <v>31</v>
      </c>
      <c r="M5" s="14" t="s">
        <v>32</v>
      </c>
      <c r="N5" s="261"/>
      <c r="O5" s="261"/>
      <c r="P5" s="261"/>
      <c r="Q5" s="11"/>
      <c r="R5" s="11"/>
      <c r="S5" s="11"/>
    </row>
    <row r="6" spans="1:19" ht="15.75" x14ac:dyDescent="0.2">
      <c r="A6" s="14">
        <v>1</v>
      </c>
      <c r="B6" s="14">
        <v>2</v>
      </c>
      <c r="C6" s="14">
        <v>3</v>
      </c>
      <c r="D6" s="14">
        <v>4</v>
      </c>
      <c r="E6" s="14">
        <v>5</v>
      </c>
      <c r="F6" s="14">
        <v>6</v>
      </c>
      <c r="G6" s="14">
        <v>7</v>
      </c>
      <c r="H6" s="14">
        <v>8</v>
      </c>
      <c r="I6" s="14">
        <v>9</v>
      </c>
      <c r="J6" s="14">
        <v>10</v>
      </c>
      <c r="K6" s="14">
        <v>11</v>
      </c>
      <c r="L6" s="14">
        <v>12</v>
      </c>
      <c r="M6" s="14">
        <v>13</v>
      </c>
      <c r="N6" s="14">
        <v>14</v>
      </c>
      <c r="O6" s="14">
        <v>15</v>
      </c>
      <c r="P6" s="14">
        <v>16</v>
      </c>
      <c r="Q6" s="11"/>
      <c r="R6" s="11"/>
      <c r="S6" s="11"/>
    </row>
    <row r="7" spans="1:19" ht="51" customHeight="1" x14ac:dyDescent="0.2">
      <c r="A7" s="16" t="s">
        <v>33</v>
      </c>
      <c r="B7" s="14">
        <v>2</v>
      </c>
      <c r="C7" s="14"/>
      <c r="D7" s="262" t="s">
        <v>34</v>
      </c>
      <c r="E7" s="263"/>
      <c r="F7" s="263"/>
      <c r="G7" s="263"/>
      <c r="H7" s="263"/>
      <c r="I7" s="263"/>
      <c r="J7" s="263"/>
      <c r="K7" s="263"/>
      <c r="L7" s="263"/>
      <c r="M7" s="263"/>
      <c r="N7" s="263"/>
      <c r="O7" s="263"/>
      <c r="P7" s="264"/>
      <c r="Q7" s="11"/>
      <c r="R7" s="11"/>
      <c r="S7" s="11"/>
    </row>
    <row r="8" spans="1:19" ht="114.75" customHeight="1" x14ac:dyDescent="0.2">
      <c r="A8" s="17" t="s">
        <v>33</v>
      </c>
      <c r="B8" s="14">
        <v>2</v>
      </c>
      <c r="C8" s="17" t="s">
        <v>35</v>
      </c>
      <c r="D8" s="18" t="s">
        <v>36</v>
      </c>
      <c r="E8" s="18"/>
      <c r="F8" s="18"/>
      <c r="G8" s="18"/>
      <c r="H8" s="18"/>
      <c r="I8" s="18"/>
      <c r="J8" s="18">
        <v>55379</v>
      </c>
      <c r="K8" s="18">
        <v>57598.6</v>
      </c>
      <c r="L8" s="18">
        <v>54480.31</v>
      </c>
      <c r="M8" s="18"/>
      <c r="N8" s="18"/>
      <c r="O8" s="19">
        <v>98.38</v>
      </c>
      <c r="P8" s="19">
        <v>94.59</v>
      </c>
      <c r="Q8" s="11"/>
      <c r="R8" s="11"/>
      <c r="S8" s="11"/>
    </row>
    <row r="9" spans="1:19" ht="135" customHeight="1" x14ac:dyDescent="0.2">
      <c r="A9" s="17" t="s">
        <v>33</v>
      </c>
      <c r="B9" s="14">
        <v>2</v>
      </c>
      <c r="C9" s="17" t="s">
        <v>37</v>
      </c>
      <c r="D9" s="18" t="s">
        <v>38</v>
      </c>
      <c r="E9" s="18" t="s">
        <v>39</v>
      </c>
      <c r="F9" s="14" t="s">
        <v>40</v>
      </c>
      <c r="G9" s="14">
        <v>500</v>
      </c>
      <c r="H9" s="15">
        <v>207</v>
      </c>
      <c r="I9" s="14">
        <f>H9-G9</f>
        <v>-293</v>
      </c>
      <c r="J9" s="19">
        <v>3003</v>
      </c>
      <c r="K9" s="19">
        <v>3003</v>
      </c>
      <c r="L9" s="19">
        <v>2263.1999999999998</v>
      </c>
      <c r="M9" s="19"/>
      <c r="N9" s="19"/>
      <c r="O9" s="19">
        <f>L9/J9*100</f>
        <v>75.364635364635362</v>
      </c>
      <c r="P9" s="19">
        <f>L9/K9*100</f>
        <v>75.364635364635362</v>
      </c>
      <c r="Q9" s="11"/>
      <c r="R9" s="11"/>
      <c r="S9" s="11"/>
    </row>
    <row r="10" spans="1:19" ht="112.5" customHeight="1" x14ac:dyDescent="0.2">
      <c r="A10" s="20" t="s">
        <v>33</v>
      </c>
      <c r="B10" s="21">
        <v>2</v>
      </c>
      <c r="C10" s="21">
        <v>260411</v>
      </c>
      <c r="D10" s="22" t="s">
        <v>41</v>
      </c>
      <c r="E10" s="18" t="s">
        <v>42</v>
      </c>
      <c r="F10" s="23" t="s">
        <v>40</v>
      </c>
      <c r="G10" s="23">
        <v>4800</v>
      </c>
      <c r="H10" s="24">
        <v>1336</v>
      </c>
      <c r="I10" s="14">
        <f t="shared" ref="I10:I15" si="0">H10-G10</f>
        <v>-3464</v>
      </c>
      <c r="J10" s="25">
        <v>18</v>
      </c>
      <c r="K10" s="26">
        <v>18</v>
      </c>
      <c r="L10" s="25">
        <v>0</v>
      </c>
      <c r="M10" s="25"/>
      <c r="N10" s="25"/>
      <c r="O10" s="19">
        <f t="shared" ref="O10:O15" si="1">L10/J10*100</f>
        <v>0</v>
      </c>
      <c r="P10" s="19">
        <f t="shared" ref="P10:P15" si="2">L10/K10*100</f>
        <v>0</v>
      </c>
      <c r="Q10" s="11"/>
      <c r="R10" s="11"/>
      <c r="S10" s="11"/>
    </row>
    <row r="11" spans="1:19" ht="165" customHeight="1" x14ac:dyDescent="0.2">
      <c r="A11" s="20" t="s">
        <v>33</v>
      </c>
      <c r="B11" s="27">
        <v>2</v>
      </c>
      <c r="C11" s="28" t="s">
        <v>43</v>
      </c>
      <c r="D11" s="29" t="s">
        <v>44</v>
      </c>
      <c r="E11" s="30" t="s">
        <v>45</v>
      </c>
      <c r="F11" s="23" t="s">
        <v>46</v>
      </c>
      <c r="G11" s="23">
        <v>70</v>
      </c>
      <c r="H11" s="23">
        <v>70</v>
      </c>
      <c r="I11" s="14">
        <f t="shared" si="0"/>
        <v>0</v>
      </c>
      <c r="J11" s="31">
        <v>41651</v>
      </c>
      <c r="K11" s="32">
        <v>43870</v>
      </c>
      <c r="L11" s="33">
        <v>41653.339999999997</v>
      </c>
      <c r="M11" s="34"/>
      <c r="N11" s="34">
        <v>176.56</v>
      </c>
      <c r="O11" s="19">
        <f t="shared" si="1"/>
        <v>100.00561811241026</v>
      </c>
      <c r="P11" s="19">
        <f t="shared" si="2"/>
        <v>94.947207658992468</v>
      </c>
      <c r="Q11" s="11"/>
      <c r="R11" s="11"/>
      <c r="S11" s="11"/>
    </row>
    <row r="12" spans="1:19" ht="103.5" customHeight="1" x14ac:dyDescent="0.25">
      <c r="A12" s="35"/>
      <c r="B12" s="36"/>
      <c r="C12" s="36"/>
      <c r="D12" s="37"/>
      <c r="E12" s="30" t="s">
        <v>47</v>
      </c>
      <c r="F12" s="23" t="s">
        <v>48</v>
      </c>
      <c r="G12" s="23">
        <v>120</v>
      </c>
      <c r="H12" s="23">
        <v>120</v>
      </c>
      <c r="I12" s="14">
        <f t="shared" si="0"/>
        <v>0</v>
      </c>
      <c r="J12" s="31"/>
      <c r="K12" s="38"/>
      <c r="L12" s="39"/>
      <c r="M12" s="25"/>
      <c r="N12" s="25"/>
      <c r="O12" s="40" t="e">
        <v>#DIV/0!</v>
      </c>
      <c r="P12" s="40" t="e">
        <v>#DIV/0!</v>
      </c>
      <c r="Q12" s="11"/>
      <c r="R12" s="11"/>
      <c r="S12" s="11"/>
    </row>
    <row r="13" spans="1:19" ht="95.25" customHeight="1" x14ac:dyDescent="0.25">
      <c r="A13" s="41"/>
      <c r="B13" s="42"/>
      <c r="C13" s="42"/>
      <c r="D13" s="43"/>
      <c r="E13" s="30" t="s">
        <v>49</v>
      </c>
      <c r="F13" s="23" t="s">
        <v>46</v>
      </c>
      <c r="G13" s="23">
        <v>66</v>
      </c>
      <c r="H13" s="23">
        <v>66</v>
      </c>
      <c r="I13" s="14">
        <f t="shared" si="0"/>
        <v>0</v>
      </c>
      <c r="J13" s="31"/>
      <c r="K13" s="44"/>
      <c r="L13" s="39"/>
      <c r="M13" s="25"/>
      <c r="N13" s="25"/>
      <c r="O13" s="40" t="e">
        <v>#DIV/0!</v>
      </c>
      <c r="P13" s="40" t="e">
        <v>#DIV/0!</v>
      </c>
      <c r="Q13" s="11"/>
      <c r="R13" s="11"/>
      <c r="S13" s="11"/>
    </row>
    <row r="14" spans="1:19" ht="48" customHeight="1" x14ac:dyDescent="0.2">
      <c r="A14" s="45" t="s">
        <v>33</v>
      </c>
      <c r="B14" s="23">
        <v>2</v>
      </c>
      <c r="C14" s="23">
        <v>261970</v>
      </c>
      <c r="D14" s="18" t="s">
        <v>50</v>
      </c>
      <c r="E14" s="18" t="s">
        <v>51</v>
      </c>
      <c r="F14" s="23" t="s">
        <v>52</v>
      </c>
      <c r="G14" s="23">
        <v>30000</v>
      </c>
      <c r="H14" s="23">
        <v>37451</v>
      </c>
      <c r="I14" s="14">
        <f t="shared" si="0"/>
        <v>7451</v>
      </c>
      <c r="J14" s="25">
        <v>10707</v>
      </c>
      <c r="K14" s="38">
        <v>10707</v>
      </c>
      <c r="L14" s="25">
        <v>10563.77</v>
      </c>
      <c r="M14" s="25"/>
      <c r="N14" s="25">
        <v>0</v>
      </c>
      <c r="O14" s="19">
        <f t="shared" si="1"/>
        <v>98.662277015036892</v>
      </c>
      <c r="P14" s="19">
        <f t="shared" si="2"/>
        <v>98.662277015036892</v>
      </c>
      <c r="Q14" s="11"/>
      <c r="R14" s="11"/>
      <c r="S14" s="11"/>
    </row>
    <row r="15" spans="1:19" ht="189.75" customHeight="1" x14ac:dyDescent="0.2">
      <c r="A15" s="45" t="s">
        <v>33</v>
      </c>
      <c r="B15" s="23">
        <v>2</v>
      </c>
      <c r="C15" s="46" t="s">
        <v>53</v>
      </c>
      <c r="D15" s="18" t="s">
        <v>54</v>
      </c>
      <c r="E15" s="18" t="s">
        <v>55</v>
      </c>
      <c r="F15" s="23" t="s">
        <v>46</v>
      </c>
      <c r="G15" s="23">
        <v>89</v>
      </c>
      <c r="H15" s="23">
        <v>99</v>
      </c>
      <c r="I15" s="14">
        <f t="shared" si="0"/>
        <v>10</v>
      </c>
      <c r="J15" s="19">
        <v>13391</v>
      </c>
      <c r="K15" s="47">
        <v>13118.2</v>
      </c>
      <c r="L15" s="48">
        <v>12729.45</v>
      </c>
      <c r="M15" s="25"/>
      <c r="N15" s="25">
        <v>64</v>
      </c>
      <c r="O15" s="19">
        <f t="shared" si="1"/>
        <v>95.059741617504301</v>
      </c>
      <c r="P15" s="19">
        <f t="shared" si="2"/>
        <v>97.036559893887883</v>
      </c>
      <c r="Q15" s="11"/>
      <c r="R15" s="11"/>
      <c r="S15" s="11"/>
    </row>
    <row r="16" spans="1:19" ht="23.25" customHeight="1" x14ac:dyDescent="0.2">
      <c r="A16" s="49"/>
      <c r="B16" s="50"/>
      <c r="C16" s="51"/>
      <c r="D16" s="52"/>
      <c r="E16" s="52"/>
      <c r="F16" s="50"/>
      <c r="G16" s="13"/>
      <c r="H16" s="13"/>
      <c r="I16" s="52"/>
      <c r="J16" s="53"/>
      <c r="K16" s="54"/>
      <c r="L16" s="54"/>
      <c r="M16" s="13"/>
      <c r="N16" s="13"/>
      <c r="O16" s="13"/>
      <c r="P16" s="13"/>
      <c r="Q16" s="11"/>
      <c r="R16" s="11"/>
      <c r="S16" s="11"/>
    </row>
    <row r="17" spans="1:19" ht="21.75" customHeight="1" x14ac:dyDescent="0.2">
      <c r="A17" s="49"/>
      <c r="B17" s="50"/>
      <c r="C17" s="51"/>
      <c r="D17" s="52"/>
      <c r="E17" s="52"/>
      <c r="F17" s="50"/>
      <c r="G17" s="13"/>
      <c r="H17" s="13"/>
      <c r="I17" s="52"/>
      <c r="J17" s="53"/>
      <c r="K17" s="54"/>
      <c r="L17" s="54"/>
      <c r="M17" s="13"/>
      <c r="N17" s="13"/>
      <c r="O17" s="13"/>
      <c r="P17" s="13"/>
      <c r="Q17" s="11"/>
      <c r="R17" s="11"/>
      <c r="S17" s="11"/>
    </row>
    <row r="18" spans="1:19" ht="15.75" x14ac:dyDescent="0.25">
      <c r="A18" s="12"/>
      <c r="B18" s="12"/>
      <c r="C18" s="12"/>
      <c r="D18" s="13"/>
      <c r="E18" s="13"/>
      <c r="F18" s="12"/>
      <c r="G18" s="12"/>
      <c r="H18" s="12"/>
      <c r="I18" s="12"/>
      <c r="J18" s="12"/>
      <c r="K18" s="12"/>
      <c r="L18" s="12"/>
      <c r="M18" s="12"/>
      <c r="N18" s="12"/>
      <c r="O18" s="12"/>
      <c r="P18" s="12"/>
    </row>
    <row r="19" spans="1:19" ht="15" x14ac:dyDescent="0.25">
      <c r="A19" s="55"/>
      <c r="B19" s="55"/>
      <c r="C19" s="55"/>
      <c r="D19" s="56"/>
      <c r="E19" s="56"/>
      <c r="F19" s="55"/>
      <c r="G19" s="55"/>
      <c r="H19" s="55"/>
      <c r="I19" s="55"/>
      <c r="J19" s="55"/>
      <c r="K19" s="55"/>
      <c r="L19" s="55"/>
      <c r="M19" s="55"/>
      <c r="N19" s="55"/>
      <c r="O19" s="55"/>
      <c r="P19" s="55"/>
    </row>
    <row r="20" spans="1:19" ht="15" x14ac:dyDescent="0.25">
      <c r="A20" s="55"/>
      <c r="B20" s="55"/>
      <c r="C20" s="55"/>
      <c r="D20" s="56"/>
      <c r="E20" s="56"/>
      <c r="F20" s="55"/>
      <c r="G20" s="55"/>
      <c r="H20" s="55"/>
      <c r="I20" s="55"/>
      <c r="J20" s="55"/>
      <c r="K20" s="55"/>
      <c r="L20" s="55"/>
      <c r="M20" s="55"/>
      <c r="N20" s="55"/>
      <c r="O20" s="55"/>
      <c r="P20" s="55"/>
    </row>
    <row r="21" spans="1:19" ht="15" x14ac:dyDescent="0.25">
      <c r="A21" s="55"/>
      <c r="B21" s="55"/>
      <c r="C21" s="55"/>
      <c r="D21" s="56"/>
      <c r="E21" s="56"/>
      <c r="F21" s="55"/>
      <c r="G21" s="55"/>
      <c r="H21" s="55"/>
      <c r="I21" s="55"/>
      <c r="J21" s="55"/>
      <c r="K21" s="55"/>
      <c r="L21" s="55"/>
      <c r="M21" s="55"/>
      <c r="N21" s="55"/>
      <c r="O21" s="55"/>
      <c r="P21" s="55"/>
    </row>
    <row r="22" spans="1:19" ht="15.75" x14ac:dyDescent="0.25">
      <c r="A22" s="55"/>
      <c r="B22" s="55"/>
      <c r="C22" s="55"/>
      <c r="D22" s="56"/>
      <c r="E22" s="56"/>
      <c r="F22" s="12"/>
      <c r="G22" s="55"/>
      <c r="H22" s="55"/>
      <c r="I22" s="55"/>
      <c r="J22" s="55"/>
      <c r="K22" s="55"/>
      <c r="L22" s="55"/>
      <c r="M22" s="55"/>
      <c r="N22" s="55"/>
      <c r="O22" s="55"/>
      <c r="P22" s="55"/>
    </row>
  </sheetData>
  <mergeCells count="18">
    <mergeCell ref="N4:N5"/>
    <mergeCell ref="O4:O5"/>
    <mergeCell ref="P4:P5"/>
    <mergeCell ref="D7:P7"/>
    <mergeCell ref="A1:P1"/>
    <mergeCell ref="A3:C4"/>
    <mergeCell ref="D3:D5"/>
    <mergeCell ref="E3:E5"/>
    <mergeCell ref="F3:F5"/>
    <mergeCell ref="G3:I3"/>
    <mergeCell ref="J3:N3"/>
    <mergeCell ref="O3:P3"/>
    <mergeCell ref="G4:G5"/>
    <mergeCell ref="H4:H5"/>
    <mergeCell ref="I4:I5"/>
    <mergeCell ref="J4:J5"/>
    <mergeCell ref="K4:K5"/>
    <mergeCell ref="L4:M4"/>
  </mergeCells>
  <pageMargins left="0.25" right="0.25" top="0.75" bottom="0.75" header="0.3" footer="0.3"/>
  <pageSetup paperSize="9" scale="66" firstPageNumber="214748364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1"/>
  <sheetViews>
    <sheetView tabSelected="1" topLeftCell="A64" zoomScale="80" zoomScaleNormal="80" workbookViewId="0">
      <selection activeCell="Q82" sqref="Q82"/>
    </sheetView>
  </sheetViews>
  <sheetFormatPr defaultColWidth="14.42578125" defaultRowHeight="15" customHeight="1" x14ac:dyDescent="0.2"/>
  <cols>
    <col min="1" max="1" width="6.28515625" style="57" customWidth="1"/>
    <col min="2" max="2" width="6.7109375" style="57" customWidth="1"/>
    <col min="3" max="3" width="8.85546875" style="57" customWidth="1"/>
    <col min="4" max="4" width="21.28515625" style="58" customWidth="1"/>
    <col min="5" max="5" width="14.85546875" style="59" customWidth="1"/>
    <col min="6" max="6" width="8.85546875" style="60" customWidth="1"/>
    <col min="7" max="7" width="11.42578125" style="60" customWidth="1"/>
    <col min="8" max="8" width="11.140625" style="60" customWidth="1"/>
    <col min="9" max="10" width="8.85546875" style="60" customWidth="1"/>
    <col min="11" max="11" width="11" style="60" customWidth="1"/>
    <col min="12" max="12" width="8.85546875" style="60" customWidth="1"/>
    <col min="13" max="13" width="10.28515625" style="60" customWidth="1"/>
    <col min="14" max="14" width="21.42578125" style="60" customWidth="1"/>
    <col min="15" max="15" width="8.85546875" style="60" customWidth="1"/>
    <col min="16" max="16" width="9.140625" style="60" customWidth="1"/>
    <col min="17" max="17" width="12.28515625" style="60" customWidth="1"/>
    <col min="18" max="18" width="10" style="60" customWidth="1"/>
    <col min="19" max="19" width="9.85546875" style="60" customWidth="1"/>
    <col min="20" max="21" width="10.28515625" style="60" customWidth="1"/>
    <col min="22" max="22" width="23.140625" style="60" customWidth="1"/>
    <col min="23" max="23" width="29.85546875" style="1" customWidth="1"/>
    <col min="24" max="27" width="8.7109375" style="1" customWidth="1"/>
    <col min="28" max="16384" width="14.42578125" style="1"/>
  </cols>
  <sheetData>
    <row r="1" spans="1:24" ht="23.25" customHeight="1" x14ac:dyDescent="0.2">
      <c r="A1" s="465" t="s">
        <v>56</v>
      </c>
      <c r="B1" s="465"/>
      <c r="C1" s="465"/>
      <c r="D1" s="465"/>
      <c r="E1" s="465"/>
      <c r="F1" s="465"/>
      <c r="G1" s="465"/>
      <c r="H1" s="465"/>
      <c r="I1" s="465"/>
      <c r="J1" s="465"/>
      <c r="K1" s="465"/>
      <c r="L1" s="465"/>
      <c r="M1" s="465"/>
      <c r="N1" s="465"/>
      <c r="O1" s="465"/>
      <c r="P1" s="465"/>
      <c r="Q1" s="465"/>
      <c r="R1" s="465"/>
      <c r="S1" s="465"/>
      <c r="T1" s="465"/>
      <c r="U1" s="465"/>
      <c r="V1" s="465"/>
      <c r="W1" s="61"/>
      <c r="X1" s="61"/>
    </row>
    <row r="2" spans="1:24" ht="9" customHeight="1" x14ac:dyDescent="0.25">
      <c r="A2" s="62"/>
      <c r="B2" s="62"/>
      <c r="C2" s="62"/>
      <c r="D2" s="63"/>
      <c r="E2" s="64"/>
      <c r="F2" s="65"/>
      <c r="G2" s="65"/>
      <c r="H2" s="65"/>
      <c r="I2" s="65"/>
      <c r="J2" s="65"/>
      <c r="K2" s="65"/>
      <c r="L2" s="65"/>
      <c r="M2" s="65"/>
      <c r="N2" s="65"/>
      <c r="O2" s="65"/>
      <c r="P2" s="65"/>
      <c r="Q2" s="65"/>
      <c r="R2" s="65"/>
      <c r="S2" s="65"/>
      <c r="T2" s="65"/>
      <c r="U2" s="65"/>
      <c r="V2" s="65"/>
    </row>
    <row r="3" spans="1:24" ht="8.25" customHeight="1" x14ac:dyDescent="0.25">
      <c r="A3" s="62"/>
      <c r="B3" s="62"/>
      <c r="C3" s="62"/>
      <c r="D3" s="63"/>
      <c r="E3" s="64"/>
      <c r="F3" s="65"/>
      <c r="G3" s="65"/>
      <c r="H3" s="65"/>
      <c r="I3" s="65"/>
      <c r="J3" s="65"/>
      <c r="K3" s="65"/>
      <c r="L3" s="65"/>
      <c r="M3" s="65"/>
      <c r="N3" s="65"/>
      <c r="O3" s="65"/>
      <c r="P3" s="65"/>
      <c r="Q3" s="65"/>
      <c r="R3" s="65"/>
      <c r="S3" s="65"/>
      <c r="T3" s="65"/>
      <c r="U3" s="65"/>
      <c r="V3" s="65"/>
    </row>
    <row r="4" spans="1:24" ht="45.75" customHeight="1" x14ac:dyDescent="0.25">
      <c r="A4" s="466" t="s">
        <v>57</v>
      </c>
      <c r="B4" s="467"/>
      <c r="C4" s="467"/>
      <c r="D4" s="468" t="s">
        <v>58</v>
      </c>
      <c r="E4" s="466" t="s">
        <v>59</v>
      </c>
      <c r="F4" s="466" t="s">
        <v>60</v>
      </c>
      <c r="G4" s="466" t="s">
        <v>61</v>
      </c>
      <c r="H4" s="466"/>
      <c r="I4" s="466"/>
      <c r="J4" s="466"/>
      <c r="K4" s="467"/>
      <c r="L4" s="466" t="s">
        <v>62</v>
      </c>
      <c r="M4" s="466" t="s">
        <v>63</v>
      </c>
      <c r="N4" s="466" t="s">
        <v>64</v>
      </c>
      <c r="O4" s="467"/>
      <c r="P4" s="467"/>
      <c r="Q4" s="467"/>
      <c r="R4" s="467"/>
      <c r="S4" s="467"/>
      <c r="T4" s="467"/>
      <c r="U4" s="467"/>
      <c r="V4" s="466" t="s">
        <v>65</v>
      </c>
    </row>
    <row r="5" spans="1:24" ht="126.75" customHeight="1" x14ac:dyDescent="0.2">
      <c r="A5" s="466" t="s">
        <v>28</v>
      </c>
      <c r="B5" s="470" t="s">
        <v>29</v>
      </c>
      <c r="C5" s="466" t="s">
        <v>30</v>
      </c>
      <c r="D5" s="469"/>
      <c r="E5" s="467"/>
      <c r="F5" s="467"/>
      <c r="G5" s="466" t="s">
        <v>66</v>
      </c>
      <c r="H5" s="466" t="s">
        <v>24</v>
      </c>
      <c r="I5" s="466"/>
      <c r="J5" s="471" t="s">
        <v>25</v>
      </c>
      <c r="K5" s="466" t="s">
        <v>67</v>
      </c>
      <c r="L5" s="466"/>
      <c r="M5" s="466"/>
      <c r="N5" s="466" t="s">
        <v>68</v>
      </c>
      <c r="O5" s="466" t="s">
        <v>69</v>
      </c>
      <c r="P5" s="466" t="s">
        <v>70</v>
      </c>
      <c r="Q5" s="466" t="s">
        <v>71</v>
      </c>
      <c r="R5" s="466" t="s">
        <v>72</v>
      </c>
      <c r="S5" s="466"/>
      <c r="T5" s="466" t="s">
        <v>73</v>
      </c>
      <c r="U5" s="466"/>
      <c r="V5" s="467"/>
    </row>
    <row r="6" spans="1:24" ht="152.25" customHeight="1" x14ac:dyDescent="0.2">
      <c r="A6" s="466"/>
      <c r="B6" s="470"/>
      <c r="C6" s="466"/>
      <c r="D6" s="469"/>
      <c r="E6" s="467"/>
      <c r="F6" s="467"/>
      <c r="G6" s="466"/>
      <c r="H6" s="66" t="s">
        <v>31</v>
      </c>
      <c r="I6" s="66" t="s">
        <v>32</v>
      </c>
      <c r="J6" s="472"/>
      <c r="K6" s="466"/>
      <c r="L6" s="466"/>
      <c r="M6" s="466"/>
      <c r="N6" s="466"/>
      <c r="O6" s="466"/>
      <c r="P6" s="466"/>
      <c r="Q6" s="466"/>
      <c r="R6" s="66" t="s">
        <v>74</v>
      </c>
      <c r="S6" s="66" t="s">
        <v>75</v>
      </c>
      <c r="T6" s="68" t="s">
        <v>74</v>
      </c>
      <c r="U6" s="68" t="s">
        <v>75</v>
      </c>
      <c r="V6" s="467"/>
    </row>
    <row r="7" spans="1:24" ht="13.5" customHeight="1" x14ac:dyDescent="0.2">
      <c r="A7" s="66">
        <v>1</v>
      </c>
      <c r="B7" s="67">
        <v>2</v>
      </c>
      <c r="C7" s="66">
        <v>3</v>
      </c>
      <c r="D7" s="66">
        <v>4</v>
      </c>
      <c r="E7" s="66">
        <v>5</v>
      </c>
      <c r="F7" s="66">
        <v>6</v>
      </c>
      <c r="G7" s="66">
        <v>7</v>
      </c>
      <c r="H7" s="66">
        <v>8</v>
      </c>
      <c r="I7" s="66">
        <v>9</v>
      </c>
      <c r="J7" s="66">
        <v>10</v>
      </c>
      <c r="K7" s="66">
        <v>11</v>
      </c>
      <c r="L7" s="66">
        <v>12</v>
      </c>
      <c r="M7" s="66">
        <v>13</v>
      </c>
      <c r="N7" s="66">
        <v>14</v>
      </c>
      <c r="O7" s="66">
        <v>15</v>
      </c>
      <c r="P7" s="66">
        <v>16</v>
      </c>
      <c r="Q7" s="66">
        <v>17</v>
      </c>
      <c r="R7" s="66">
        <v>18</v>
      </c>
      <c r="S7" s="66">
        <v>19</v>
      </c>
      <c r="T7" s="66">
        <v>20</v>
      </c>
      <c r="U7" s="66">
        <v>21</v>
      </c>
      <c r="V7" s="66">
        <v>22</v>
      </c>
    </row>
    <row r="8" spans="1:24" ht="72.75" customHeight="1" x14ac:dyDescent="0.2">
      <c r="A8" s="450" t="s">
        <v>33</v>
      </c>
      <c r="B8" s="452">
        <v>0</v>
      </c>
      <c r="C8" s="452" t="s">
        <v>76</v>
      </c>
      <c r="D8" s="453" t="s">
        <v>77</v>
      </c>
      <c r="E8" s="454"/>
      <c r="F8" s="454"/>
      <c r="G8" s="454"/>
      <c r="H8" s="454"/>
      <c r="I8" s="454"/>
      <c r="J8" s="454"/>
      <c r="K8" s="454"/>
      <c r="L8" s="454"/>
      <c r="M8" s="455"/>
      <c r="N8" s="72" t="s">
        <v>78</v>
      </c>
      <c r="O8" s="73" t="s">
        <v>79</v>
      </c>
      <c r="P8" s="74">
        <v>4924</v>
      </c>
      <c r="Q8" s="75">
        <v>3918</v>
      </c>
      <c r="R8" s="76" t="s">
        <v>80</v>
      </c>
      <c r="S8" s="77">
        <f>IF((P8/Q8)&lt;1,P8/Q8,1)</f>
        <v>1</v>
      </c>
      <c r="T8" s="78" t="s">
        <v>80</v>
      </c>
      <c r="U8" s="78" t="s">
        <v>80</v>
      </c>
      <c r="V8" s="79" t="s">
        <v>81</v>
      </c>
    </row>
    <row r="9" spans="1:24" ht="212.25" customHeight="1" x14ac:dyDescent="0.2">
      <c r="A9" s="450"/>
      <c r="B9" s="452"/>
      <c r="C9" s="452"/>
      <c r="D9" s="453"/>
      <c r="E9" s="454"/>
      <c r="F9" s="454"/>
      <c r="G9" s="454"/>
      <c r="H9" s="454"/>
      <c r="I9" s="454"/>
      <c r="J9" s="454"/>
      <c r="K9" s="454"/>
      <c r="L9" s="454"/>
      <c r="M9" s="455"/>
      <c r="N9" s="80" t="s">
        <v>82</v>
      </c>
      <c r="O9" s="81" t="s">
        <v>46</v>
      </c>
      <c r="P9" s="82">
        <v>100</v>
      </c>
      <c r="Q9" s="83">
        <v>94.6</v>
      </c>
      <c r="R9" s="84">
        <f>IF((Q9/P9)&lt;1,Q9/P9,1)</f>
        <v>0.94599999999999995</v>
      </c>
      <c r="S9" s="85" t="s">
        <v>80</v>
      </c>
      <c r="T9" s="85" t="s">
        <v>80</v>
      </c>
      <c r="U9" s="85" t="s">
        <v>80</v>
      </c>
      <c r="V9" s="86" t="s">
        <v>83</v>
      </c>
    </row>
    <row r="10" spans="1:24" ht="156.75" customHeight="1" x14ac:dyDescent="0.2">
      <c r="A10" s="450"/>
      <c r="B10" s="452"/>
      <c r="C10" s="452"/>
      <c r="D10" s="453"/>
      <c r="E10" s="454"/>
      <c r="F10" s="454"/>
      <c r="G10" s="454"/>
      <c r="H10" s="454"/>
      <c r="I10" s="454"/>
      <c r="J10" s="454"/>
      <c r="K10" s="454"/>
      <c r="L10" s="454"/>
      <c r="M10" s="455"/>
      <c r="N10" s="80" t="s">
        <v>84</v>
      </c>
      <c r="O10" s="81" t="s">
        <v>46</v>
      </c>
      <c r="P10" s="82">
        <v>66</v>
      </c>
      <c r="Q10" s="87">
        <v>66</v>
      </c>
      <c r="R10" s="84">
        <f t="shared" ref="R10:R58" si="0">IF((Q10/P10)&lt;1,Q10/P10,1)</f>
        <v>1</v>
      </c>
      <c r="S10" s="85" t="s">
        <v>80</v>
      </c>
      <c r="T10" s="85" t="s">
        <v>80</v>
      </c>
      <c r="U10" s="85" t="s">
        <v>80</v>
      </c>
      <c r="V10" s="86" t="s">
        <v>85</v>
      </c>
    </row>
    <row r="11" spans="1:24" ht="117" customHeight="1" x14ac:dyDescent="0.2">
      <c r="A11" s="450"/>
      <c r="B11" s="452"/>
      <c r="C11" s="452"/>
      <c r="D11" s="453"/>
      <c r="E11" s="454"/>
      <c r="F11" s="454"/>
      <c r="G11" s="454"/>
      <c r="H11" s="454"/>
      <c r="I11" s="454"/>
      <c r="J11" s="454"/>
      <c r="K11" s="454"/>
      <c r="L11" s="454"/>
      <c r="M11" s="455"/>
      <c r="N11" s="80" t="s">
        <v>86</v>
      </c>
      <c r="O11" s="81" t="s">
        <v>46</v>
      </c>
      <c r="P11" s="82">
        <v>45.83</v>
      </c>
      <c r="Q11" s="87">
        <v>54.17</v>
      </c>
      <c r="R11" s="84">
        <f t="shared" si="0"/>
        <v>1</v>
      </c>
      <c r="S11" s="85" t="s">
        <v>80</v>
      </c>
      <c r="T11" s="85" t="s">
        <v>80</v>
      </c>
      <c r="U11" s="85" t="s">
        <v>80</v>
      </c>
      <c r="V11" s="86" t="s">
        <v>85</v>
      </c>
    </row>
    <row r="12" spans="1:24" ht="141.75" customHeight="1" x14ac:dyDescent="0.2">
      <c r="A12" s="450"/>
      <c r="B12" s="452"/>
      <c r="C12" s="452"/>
      <c r="D12" s="453"/>
      <c r="E12" s="454"/>
      <c r="F12" s="454"/>
      <c r="G12" s="454"/>
      <c r="H12" s="454"/>
      <c r="I12" s="454"/>
      <c r="J12" s="454"/>
      <c r="K12" s="454"/>
      <c r="L12" s="454"/>
      <c r="M12" s="455"/>
      <c r="N12" s="80" t="s">
        <v>87</v>
      </c>
      <c r="O12" s="81" t="s">
        <v>88</v>
      </c>
      <c r="P12" s="82">
        <v>1.7</v>
      </c>
      <c r="Q12" s="83">
        <v>1.4</v>
      </c>
      <c r="R12" s="88" t="s">
        <v>80</v>
      </c>
      <c r="S12" s="89">
        <f>IF((P12/Q12)&lt;1,P12/Q12,1)</f>
        <v>1</v>
      </c>
      <c r="T12" s="85" t="s">
        <v>80</v>
      </c>
      <c r="U12" s="85" t="s">
        <v>80</v>
      </c>
      <c r="V12" s="86" t="s">
        <v>85</v>
      </c>
    </row>
    <row r="13" spans="1:24" ht="140.25" customHeight="1" x14ac:dyDescent="0.2">
      <c r="A13" s="450"/>
      <c r="B13" s="452"/>
      <c r="C13" s="452"/>
      <c r="D13" s="453"/>
      <c r="E13" s="454"/>
      <c r="F13" s="454"/>
      <c r="G13" s="454"/>
      <c r="H13" s="454"/>
      <c r="I13" s="454"/>
      <c r="J13" s="454"/>
      <c r="K13" s="454"/>
      <c r="L13" s="454"/>
      <c r="M13" s="455"/>
      <c r="N13" s="80" t="s">
        <v>89</v>
      </c>
      <c r="O13" s="81" t="s">
        <v>79</v>
      </c>
      <c r="P13" s="82">
        <v>1500</v>
      </c>
      <c r="Q13" s="87">
        <v>2485</v>
      </c>
      <c r="R13" s="84">
        <f t="shared" si="0"/>
        <v>1</v>
      </c>
      <c r="S13" s="85" t="s">
        <v>80</v>
      </c>
      <c r="T13" s="85" t="s">
        <v>80</v>
      </c>
      <c r="U13" s="85" t="s">
        <v>80</v>
      </c>
      <c r="V13" s="86" t="s">
        <v>85</v>
      </c>
    </row>
    <row r="14" spans="1:24" ht="345" customHeight="1" x14ac:dyDescent="0.2">
      <c r="A14" s="450"/>
      <c r="B14" s="452"/>
      <c r="C14" s="452"/>
      <c r="D14" s="453"/>
      <c r="E14" s="454"/>
      <c r="F14" s="454"/>
      <c r="G14" s="454"/>
      <c r="H14" s="454"/>
      <c r="I14" s="454"/>
      <c r="J14" s="454"/>
      <c r="K14" s="454"/>
      <c r="L14" s="454"/>
      <c r="M14" s="455"/>
      <c r="N14" s="80" t="s">
        <v>90</v>
      </c>
      <c r="O14" s="81" t="s">
        <v>79</v>
      </c>
      <c r="P14" s="82">
        <v>30000</v>
      </c>
      <c r="Q14" s="87">
        <v>37451</v>
      </c>
      <c r="R14" s="84">
        <f t="shared" si="0"/>
        <v>1</v>
      </c>
      <c r="S14" s="85" t="s">
        <v>80</v>
      </c>
      <c r="T14" s="85" t="s">
        <v>80</v>
      </c>
      <c r="U14" s="85" t="s">
        <v>80</v>
      </c>
      <c r="V14" s="86" t="s">
        <v>85</v>
      </c>
    </row>
    <row r="15" spans="1:24" ht="158.25" customHeight="1" x14ac:dyDescent="0.2">
      <c r="A15" s="450"/>
      <c r="B15" s="452"/>
      <c r="C15" s="452"/>
      <c r="D15" s="453"/>
      <c r="E15" s="454"/>
      <c r="F15" s="454"/>
      <c r="G15" s="454"/>
      <c r="H15" s="454"/>
      <c r="I15" s="454"/>
      <c r="J15" s="454"/>
      <c r="K15" s="454"/>
      <c r="L15" s="454"/>
      <c r="M15" s="455"/>
      <c r="N15" s="80" t="s">
        <v>91</v>
      </c>
      <c r="O15" s="81" t="s">
        <v>46</v>
      </c>
      <c r="P15" s="82">
        <v>85</v>
      </c>
      <c r="Q15" s="90">
        <v>99</v>
      </c>
      <c r="R15" s="84">
        <f t="shared" si="0"/>
        <v>1</v>
      </c>
      <c r="S15" s="85" t="s">
        <v>80</v>
      </c>
      <c r="T15" s="85" t="s">
        <v>80</v>
      </c>
      <c r="U15" s="85" t="s">
        <v>80</v>
      </c>
      <c r="V15" s="86" t="s">
        <v>85</v>
      </c>
    </row>
    <row r="16" spans="1:24" ht="167.25" customHeight="1" x14ac:dyDescent="0.2">
      <c r="A16" s="451"/>
      <c r="B16" s="375"/>
      <c r="C16" s="375"/>
      <c r="D16" s="456"/>
      <c r="E16" s="457"/>
      <c r="F16" s="457"/>
      <c r="G16" s="457"/>
      <c r="H16" s="457"/>
      <c r="I16" s="457"/>
      <c r="J16" s="457"/>
      <c r="K16" s="457"/>
      <c r="L16" s="457"/>
      <c r="M16" s="458"/>
      <c r="N16" s="80" t="s">
        <v>92</v>
      </c>
      <c r="O16" s="81" t="s">
        <v>79</v>
      </c>
      <c r="P16" s="92">
        <v>0</v>
      </c>
      <c r="Q16" s="87">
        <v>0</v>
      </c>
      <c r="R16" s="84">
        <f>IFERROR(P16/Q16,1)</f>
        <v>1</v>
      </c>
      <c r="S16" s="85" t="s">
        <v>80</v>
      </c>
      <c r="T16" s="85" t="s">
        <v>80</v>
      </c>
      <c r="U16" s="85" t="s">
        <v>80</v>
      </c>
      <c r="V16" s="86" t="s">
        <v>81</v>
      </c>
    </row>
    <row r="17" spans="1:22" ht="14.25" x14ac:dyDescent="0.2">
      <c r="A17" s="459" t="s">
        <v>33</v>
      </c>
      <c r="B17" s="459" t="s">
        <v>93</v>
      </c>
      <c r="C17" s="461" t="s">
        <v>94</v>
      </c>
      <c r="D17" s="462" t="s">
        <v>95</v>
      </c>
      <c r="E17" s="463"/>
      <c r="F17" s="463"/>
      <c r="G17" s="463"/>
      <c r="H17" s="463"/>
      <c r="I17" s="463"/>
      <c r="J17" s="463"/>
      <c r="K17" s="463"/>
      <c r="L17" s="463"/>
      <c r="M17" s="463"/>
      <c r="N17" s="463"/>
      <c r="O17" s="463"/>
      <c r="P17" s="463"/>
      <c r="Q17" s="463"/>
      <c r="R17" s="463"/>
      <c r="S17" s="463"/>
      <c r="T17" s="463"/>
      <c r="U17" s="463"/>
      <c r="V17" s="464"/>
    </row>
    <row r="18" spans="1:22" ht="119.25" customHeight="1" x14ac:dyDescent="0.2">
      <c r="A18" s="460"/>
      <c r="B18" s="460"/>
      <c r="C18" s="460"/>
      <c r="D18" s="382" t="s">
        <v>96</v>
      </c>
      <c r="E18" s="383"/>
      <c r="F18" s="383"/>
      <c r="G18" s="383"/>
      <c r="H18" s="383"/>
      <c r="I18" s="383"/>
      <c r="J18" s="383"/>
      <c r="K18" s="383"/>
      <c r="L18" s="383"/>
      <c r="M18" s="384"/>
      <c r="N18" s="94" t="s">
        <v>97</v>
      </c>
      <c r="O18" s="95" t="s">
        <v>98</v>
      </c>
      <c r="P18" s="96">
        <v>1356</v>
      </c>
      <c r="Q18" s="97">
        <v>200</v>
      </c>
      <c r="R18" s="89">
        <f t="shared" si="0"/>
        <v>0.14749262536873156</v>
      </c>
      <c r="S18" s="98" t="s">
        <v>80</v>
      </c>
      <c r="T18" s="98" t="s">
        <v>80</v>
      </c>
      <c r="U18" s="98" t="s">
        <v>80</v>
      </c>
      <c r="V18" s="99" t="s">
        <v>99</v>
      </c>
    </row>
    <row r="19" spans="1:22" ht="75.75" customHeight="1" x14ac:dyDescent="0.2">
      <c r="A19" s="460"/>
      <c r="B19" s="460"/>
      <c r="C19" s="460"/>
      <c r="D19" s="376"/>
      <c r="E19" s="377"/>
      <c r="F19" s="377"/>
      <c r="G19" s="377"/>
      <c r="H19" s="377"/>
      <c r="I19" s="377"/>
      <c r="J19" s="377"/>
      <c r="K19" s="377"/>
      <c r="L19" s="377"/>
      <c r="M19" s="378"/>
      <c r="N19" s="102" t="s">
        <v>100</v>
      </c>
      <c r="O19" s="91" t="s">
        <v>79</v>
      </c>
      <c r="P19" s="74">
        <v>4924</v>
      </c>
      <c r="Q19" s="103">
        <v>3918</v>
      </c>
      <c r="R19" s="104" t="s">
        <v>80</v>
      </c>
      <c r="S19" s="89">
        <f>IF((P19/Q19)&lt;1,P19/Q19,1)</f>
        <v>1</v>
      </c>
      <c r="T19" s="98" t="s">
        <v>80</v>
      </c>
      <c r="U19" s="98" t="s">
        <v>80</v>
      </c>
      <c r="V19" s="105" t="s">
        <v>85</v>
      </c>
    </row>
    <row r="20" spans="1:22" ht="344.25" customHeight="1" x14ac:dyDescent="0.2">
      <c r="A20" s="93"/>
      <c r="B20" s="93"/>
      <c r="C20" s="93"/>
      <c r="D20" s="106"/>
      <c r="E20" s="100"/>
      <c r="F20" s="100"/>
      <c r="G20" s="100"/>
      <c r="H20" s="100"/>
      <c r="I20" s="100"/>
      <c r="J20" s="100"/>
      <c r="K20" s="100"/>
      <c r="L20" s="100"/>
      <c r="M20" s="101"/>
      <c r="N20" s="102" t="s">
        <v>101</v>
      </c>
      <c r="O20" s="91" t="s">
        <v>46</v>
      </c>
      <c r="P20" s="74">
        <v>100</v>
      </c>
      <c r="Q20" s="103">
        <v>94.6</v>
      </c>
      <c r="R20" s="89">
        <f t="shared" si="0"/>
        <v>0.94599999999999995</v>
      </c>
      <c r="S20" s="78" t="s">
        <v>80</v>
      </c>
      <c r="T20" s="98" t="s">
        <v>80</v>
      </c>
      <c r="U20" s="98" t="s">
        <v>80</v>
      </c>
      <c r="V20" s="86" t="s">
        <v>83</v>
      </c>
    </row>
    <row r="21" spans="1:22" ht="161.25" customHeight="1" x14ac:dyDescent="0.2">
      <c r="A21" s="107"/>
      <c r="B21" s="107"/>
      <c r="C21" s="107"/>
      <c r="D21" s="108"/>
      <c r="E21" s="109"/>
      <c r="F21" s="109"/>
      <c r="G21" s="109"/>
      <c r="H21" s="109"/>
      <c r="I21" s="109"/>
      <c r="J21" s="109"/>
      <c r="K21" s="109"/>
      <c r="L21" s="109"/>
      <c r="M21" s="110"/>
      <c r="N21" s="111" t="s">
        <v>102</v>
      </c>
      <c r="O21" s="71" t="s">
        <v>46</v>
      </c>
      <c r="P21" s="70">
        <v>66</v>
      </c>
      <c r="Q21" s="112">
        <v>66</v>
      </c>
      <c r="R21" s="89">
        <f t="shared" si="0"/>
        <v>1</v>
      </c>
      <c r="S21" s="113" t="s">
        <v>80</v>
      </c>
      <c r="T21" s="114" t="s">
        <v>80</v>
      </c>
      <c r="U21" s="114" t="s">
        <v>80</v>
      </c>
      <c r="V21" s="115" t="s">
        <v>85</v>
      </c>
    </row>
    <row r="22" spans="1:22" ht="100.5" customHeight="1" x14ac:dyDescent="0.2">
      <c r="A22" s="69" t="s">
        <v>33</v>
      </c>
      <c r="B22" s="69" t="s">
        <v>93</v>
      </c>
      <c r="C22" s="69" t="s">
        <v>94</v>
      </c>
      <c r="D22" s="364" t="s">
        <v>103</v>
      </c>
      <c r="E22" s="437"/>
      <c r="F22" s="437"/>
      <c r="G22" s="437"/>
      <c r="H22" s="437"/>
      <c r="I22" s="437"/>
      <c r="J22" s="437"/>
      <c r="K22" s="437"/>
      <c r="L22" s="437"/>
      <c r="M22" s="438"/>
      <c r="N22" s="116" t="s">
        <v>104</v>
      </c>
      <c r="O22" s="82" t="s">
        <v>79</v>
      </c>
      <c r="P22" s="82">
        <v>2522</v>
      </c>
      <c r="Q22" s="117">
        <v>631</v>
      </c>
      <c r="R22" s="89">
        <f t="shared" si="0"/>
        <v>0.25019825535289453</v>
      </c>
      <c r="S22" s="118" t="s">
        <v>80</v>
      </c>
      <c r="T22" s="118" t="s">
        <v>80</v>
      </c>
      <c r="U22" s="118" t="s">
        <v>80</v>
      </c>
      <c r="V22" s="86" t="s">
        <v>105</v>
      </c>
    </row>
    <row r="23" spans="1:22" ht="30.75" customHeight="1" x14ac:dyDescent="0.2">
      <c r="A23" s="119">
        <v>1</v>
      </c>
      <c r="B23" s="119">
        <v>1</v>
      </c>
      <c r="C23" s="120" t="s">
        <v>94</v>
      </c>
      <c r="D23" s="439" t="s">
        <v>106</v>
      </c>
      <c r="E23" s="440"/>
      <c r="F23" s="440"/>
      <c r="G23" s="440"/>
      <c r="H23" s="440"/>
      <c r="I23" s="440"/>
      <c r="J23" s="440"/>
      <c r="K23" s="440"/>
      <c r="L23" s="440"/>
      <c r="M23" s="440"/>
      <c r="N23" s="440"/>
      <c r="O23" s="440"/>
      <c r="P23" s="440"/>
      <c r="Q23" s="440"/>
      <c r="R23" s="440"/>
      <c r="S23" s="440"/>
      <c r="T23" s="440"/>
      <c r="U23" s="440"/>
      <c r="V23" s="441"/>
    </row>
    <row r="24" spans="1:22" ht="143.25" customHeight="1" x14ac:dyDescent="0.2">
      <c r="A24" s="119" t="s">
        <v>33</v>
      </c>
      <c r="B24" s="119">
        <v>1</v>
      </c>
      <c r="C24" s="119" t="s">
        <v>107</v>
      </c>
      <c r="D24" s="121" t="s">
        <v>108</v>
      </c>
      <c r="E24" s="122" t="s">
        <v>109</v>
      </c>
      <c r="F24" s="123" t="s">
        <v>110</v>
      </c>
      <c r="G24" s="124">
        <v>0</v>
      </c>
      <c r="H24" s="124">
        <v>0</v>
      </c>
      <c r="I24" s="124">
        <v>0</v>
      </c>
      <c r="J24" s="124">
        <v>0</v>
      </c>
      <c r="K24" s="125">
        <f t="shared" ref="K24:K61" si="1">H24-I24+J24</f>
        <v>0</v>
      </c>
      <c r="L24" s="125">
        <v>0</v>
      </c>
      <c r="M24" s="126" t="e">
        <f t="shared" ref="M24:M87" si="2">IF((K24/(G24-L24))&lt;1,(K24/(G24-L24)),1)</f>
        <v>#DIV/0!</v>
      </c>
      <c r="N24" s="127" t="s">
        <v>111</v>
      </c>
      <c r="O24" s="123" t="s">
        <v>79</v>
      </c>
      <c r="P24" s="128">
        <v>4</v>
      </c>
      <c r="Q24" s="97">
        <v>4</v>
      </c>
      <c r="R24" s="129" t="s">
        <v>80</v>
      </c>
      <c r="S24" s="129" t="s">
        <v>80</v>
      </c>
      <c r="T24" s="130">
        <f t="shared" ref="T24:T61" si="3">IF((Q24/P24)&lt;1,Q24/P24,1)</f>
        <v>1</v>
      </c>
      <c r="U24" s="131" t="s">
        <v>80</v>
      </c>
      <c r="V24" s="79" t="s">
        <v>112</v>
      </c>
    </row>
    <row r="25" spans="1:22" ht="104.25" customHeight="1" x14ac:dyDescent="0.2">
      <c r="A25" s="132" t="s">
        <v>33</v>
      </c>
      <c r="B25" s="132">
        <v>1</v>
      </c>
      <c r="C25" s="132" t="s">
        <v>113</v>
      </c>
      <c r="D25" s="133" t="s">
        <v>114</v>
      </c>
      <c r="E25" s="122" t="s">
        <v>109</v>
      </c>
      <c r="F25" s="123" t="s">
        <v>110</v>
      </c>
      <c r="G25" s="124">
        <v>0</v>
      </c>
      <c r="H25" s="124">
        <v>0</v>
      </c>
      <c r="I25" s="124">
        <v>0</v>
      </c>
      <c r="J25" s="124">
        <v>0</v>
      </c>
      <c r="K25" s="125">
        <f t="shared" si="1"/>
        <v>0</v>
      </c>
      <c r="L25" s="125">
        <v>0</v>
      </c>
      <c r="M25" s="126" t="e">
        <f t="shared" si="2"/>
        <v>#DIV/0!</v>
      </c>
      <c r="N25" s="134" t="s">
        <v>111</v>
      </c>
      <c r="O25" s="135" t="s">
        <v>79</v>
      </c>
      <c r="P25" s="136">
        <v>4</v>
      </c>
      <c r="Q25" s="137">
        <v>6</v>
      </c>
      <c r="R25" s="138" t="s">
        <v>80</v>
      </c>
      <c r="S25" s="138" t="s">
        <v>80</v>
      </c>
      <c r="T25" s="130">
        <f t="shared" si="3"/>
        <v>1</v>
      </c>
      <c r="U25" s="131" t="s">
        <v>80</v>
      </c>
      <c r="V25" s="86" t="s">
        <v>112</v>
      </c>
    </row>
    <row r="26" spans="1:22" ht="142.5" customHeight="1" x14ac:dyDescent="0.2">
      <c r="A26" s="132" t="s">
        <v>33</v>
      </c>
      <c r="B26" s="132">
        <v>1</v>
      </c>
      <c r="C26" s="132" t="s">
        <v>115</v>
      </c>
      <c r="D26" s="133" t="s">
        <v>116</v>
      </c>
      <c r="E26" s="139" t="s">
        <v>117</v>
      </c>
      <c r="F26" s="123" t="s">
        <v>110</v>
      </c>
      <c r="G26" s="124">
        <v>0</v>
      </c>
      <c r="H26" s="124">
        <v>0</v>
      </c>
      <c r="I26" s="124">
        <v>0</v>
      </c>
      <c r="J26" s="124">
        <v>0</v>
      </c>
      <c r="K26" s="125">
        <f t="shared" si="1"/>
        <v>0</v>
      </c>
      <c r="L26" s="125">
        <v>0</v>
      </c>
      <c r="M26" s="126" t="e">
        <f t="shared" si="2"/>
        <v>#DIV/0!</v>
      </c>
      <c r="N26" s="140" t="s">
        <v>111</v>
      </c>
      <c r="O26" s="141" t="s">
        <v>79</v>
      </c>
      <c r="P26" s="141">
        <v>87</v>
      </c>
      <c r="Q26" s="142">
        <v>92</v>
      </c>
      <c r="R26" s="143" t="s">
        <v>80</v>
      </c>
      <c r="S26" s="143" t="s">
        <v>80</v>
      </c>
      <c r="T26" s="130">
        <f t="shared" si="3"/>
        <v>1</v>
      </c>
      <c r="U26" s="131" t="s">
        <v>80</v>
      </c>
      <c r="V26" s="144" t="s">
        <v>112</v>
      </c>
    </row>
    <row r="27" spans="1:22" ht="65.25" customHeight="1" x14ac:dyDescent="0.2">
      <c r="A27" s="386" t="s">
        <v>33</v>
      </c>
      <c r="B27" s="386">
        <v>1</v>
      </c>
      <c r="C27" s="386" t="s">
        <v>118</v>
      </c>
      <c r="D27" s="390" t="s">
        <v>119</v>
      </c>
      <c r="E27" s="145" t="s">
        <v>120</v>
      </c>
      <c r="F27" s="123" t="s">
        <v>110</v>
      </c>
      <c r="G27" s="124">
        <v>0</v>
      </c>
      <c r="H27" s="124">
        <v>0</v>
      </c>
      <c r="I27" s="124">
        <v>0</v>
      </c>
      <c r="J27" s="124">
        <v>0</v>
      </c>
      <c r="K27" s="125">
        <f t="shared" si="1"/>
        <v>0</v>
      </c>
      <c r="L27" s="125">
        <v>0</v>
      </c>
      <c r="M27" s="126" t="e">
        <f t="shared" si="2"/>
        <v>#DIV/0!</v>
      </c>
      <c r="N27" s="394" t="s">
        <v>121</v>
      </c>
      <c r="O27" s="141" t="s">
        <v>79</v>
      </c>
      <c r="P27" s="141">
        <v>11</v>
      </c>
      <c r="Q27" s="142">
        <v>11</v>
      </c>
      <c r="R27" s="143" t="s">
        <v>80</v>
      </c>
      <c r="S27" s="143" t="s">
        <v>80</v>
      </c>
      <c r="T27" s="130">
        <f t="shared" si="3"/>
        <v>1</v>
      </c>
      <c r="U27" s="131" t="s">
        <v>80</v>
      </c>
      <c r="V27" s="144" t="s">
        <v>112</v>
      </c>
    </row>
    <row r="28" spans="1:22" ht="47.25" customHeight="1" x14ac:dyDescent="0.2">
      <c r="A28" s="406"/>
      <c r="B28" s="406"/>
      <c r="C28" s="406"/>
      <c r="D28" s="409"/>
      <c r="E28" s="145" t="s">
        <v>122</v>
      </c>
      <c r="F28" s="123" t="s">
        <v>110</v>
      </c>
      <c r="G28" s="124">
        <v>0</v>
      </c>
      <c r="H28" s="124">
        <v>0</v>
      </c>
      <c r="I28" s="124">
        <v>0</v>
      </c>
      <c r="J28" s="124">
        <v>0</v>
      </c>
      <c r="K28" s="125">
        <f t="shared" si="1"/>
        <v>0</v>
      </c>
      <c r="L28" s="125">
        <v>0</v>
      </c>
      <c r="M28" s="126" t="e">
        <f t="shared" si="2"/>
        <v>#DIV/0!</v>
      </c>
      <c r="N28" s="411"/>
      <c r="O28" s="141" t="s">
        <v>79</v>
      </c>
      <c r="P28" s="141">
        <v>9</v>
      </c>
      <c r="Q28" s="142">
        <v>9</v>
      </c>
      <c r="R28" s="143" t="s">
        <v>80</v>
      </c>
      <c r="S28" s="143" t="s">
        <v>80</v>
      </c>
      <c r="T28" s="130">
        <f t="shared" si="3"/>
        <v>1</v>
      </c>
      <c r="U28" s="131" t="s">
        <v>80</v>
      </c>
      <c r="V28" s="144" t="s">
        <v>112</v>
      </c>
    </row>
    <row r="29" spans="1:22" ht="65.25" customHeight="1" x14ac:dyDescent="0.2">
      <c r="A29" s="406"/>
      <c r="B29" s="406"/>
      <c r="C29" s="406"/>
      <c r="D29" s="409"/>
      <c r="E29" s="145" t="s">
        <v>123</v>
      </c>
      <c r="F29" s="123" t="s">
        <v>110</v>
      </c>
      <c r="G29" s="124">
        <v>0</v>
      </c>
      <c r="H29" s="124">
        <v>0</v>
      </c>
      <c r="I29" s="124">
        <v>0</v>
      </c>
      <c r="J29" s="124">
        <v>0</v>
      </c>
      <c r="K29" s="125">
        <f t="shared" si="1"/>
        <v>0</v>
      </c>
      <c r="L29" s="125">
        <v>0</v>
      </c>
      <c r="M29" s="126" t="e">
        <f t="shared" si="2"/>
        <v>#DIV/0!</v>
      </c>
      <c r="N29" s="411"/>
      <c r="O29" s="141" t="s">
        <v>79</v>
      </c>
      <c r="P29" s="141">
        <v>13</v>
      </c>
      <c r="Q29" s="142">
        <v>13</v>
      </c>
      <c r="R29" s="143" t="s">
        <v>80</v>
      </c>
      <c r="S29" s="143" t="s">
        <v>80</v>
      </c>
      <c r="T29" s="130">
        <f t="shared" si="3"/>
        <v>1</v>
      </c>
      <c r="U29" s="131" t="s">
        <v>80</v>
      </c>
      <c r="V29" s="144" t="s">
        <v>112</v>
      </c>
    </row>
    <row r="30" spans="1:22" ht="104.25" customHeight="1" x14ac:dyDescent="0.2">
      <c r="A30" s="406"/>
      <c r="B30" s="406"/>
      <c r="C30" s="406"/>
      <c r="D30" s="409"/>
      <c r="E30" s="145" t="s">
        <v>124</v>
      </c>
      <c r="F30" s="123" t="s">
        <v>110</v>
      </c>
      <c r="G30" s="124">
        <v>0</v>
      </c>
      <c r="H30" s="124">
        <v>0</v>
      </c>
      <c r="I30" s="124">
        <v>0</v>
      </c>
      <c r="J30" s="124">
        <v>0</v>
      </c>
      <c r="K30" s="125">
        <f t="shared" si="1"/>
        <v>0</v>
      </c>
      <c r="L30" s="125">
        <v>0</v>
      </c>
      <c r="M30" s="126" t="e">
        <f t="shared" si="2"/>
        <v>#DIV/0!</v>
      </c>
      <c r="N30" s="411"/>
      <c r="O30" s="141" t="s">
        <v>79</v>
      </c>
      <c r="P30" s="141">
        <v>7</v>
      </c>
      <c r="Q30" s="142">
        <v>7</v>
      </c>
      <c r="R30" s="143" t="s">
        <v>80</v>
      </c>
      <c r="S30" s="143" t="s">
        <v>80</v>
      </c>
      <c r="T30" s="130">
        <f t="shared" si="3"/>
        <v>1</v>
      </c>
      <c r="U30" s="131" t="s">
        <v>80</v>
      </c>
      <c r="V30" s="144" t="s">
        <v>112</v>
      </c>
    </row>
    <row r="31" spans="1:22" ht="97.5" customHeight="1" x14ac:dyDescent="0.2">
      <c r="A31" s="387"/>
      <c r="B31" s="387"/>
      <c r="C31" s="387"/>
      <c r="D31" s="391"/>
      <c r="E31" s="139" t="s">
        <v>125</v>
      </c>
      <c r="F31" s="123" t="s">
        <v>110</v>
      </c>
      <c r="G31" s="124">
        <v>0</v>
      </c>
      <c r="H31" s="124">
        <v>0</v>
      </c>
      <c r="I31" s="124">
        <v>0</v>
      </c>
      <c r="J31" s="124">
        <v>0</v>
      </c>
      <c r="K31" s="125">
        <f t="shared" si="1"/>
        <v>0</v>
      </c>
      <c r="L31" s="125">
        <v>0</v>
      </c>
      <c r="M31" s="126" t="e">
        <f t="shared" si="2"/>
        <v>#DIV/0!</v>
      </c>
      <c r="N31" s="395"/>
      <c r="O31" s="141" t="s">
        <v>79</v>
      </c>
      <c r="P31" s="141">
        <v>11</v>
      </c>
      <c r="Q31" s="142">
        <v>11</v>
      </c>
      <c r="R31" s="143" t="s">
        <v>80</v>
      </c>
      <c r="S31" s="143" t="s">
        <v>80</v>
      </c>
      <c r="T31" s="130">
        <f t="shared" si="3"/>
        <v>1</v>
      </c>
      <c r="U31" s="131" t="s">
        <v>80</v>
      </c>
      <c r="V31" s="144" t="s">
        <v>112</v>
      </c>
    </row>
    <row r="32" spans="1:22" ht="102" customHeight="1" x14ac:dyDescent="0.2">
      <c r="A32" s="148" t="s">
        <v>33</v>
      </c>
      <c r="B32" s="148">
        <v>1</v>
      </c>
      <c r="C32" s="148" t="s">
        <v>126</v>
      </c>
      <c r="D32" s="122" t="s">
        <v>127</v>
      </c>
      <c r="E32" s="139" t="s">
        <v>109</v>
      </c>
      <c r="F32" s="123" t="s">
        <v>110</v>
      </c>
      <c r="G32" s="124">
        <v>0</v>
      </c>
      <c r="H32" s="124">
        <v>0</v>
      </c>
      <c r="I32" s="124">
        <v>0</v>
      </c>
      <c r="J32" s="124">
        <v>0</v>
      </c>
      <c r="K32" s="125">
        <f t="shared" si="1"/>
        <v>0</v>
      </c>
      <c r="L32" s="125">
        <v>0</v>
      </c>
      <c r="M32" s="126" t="e">
        <f t="shared" si="2"/>
        <v>#DIV/0!</v>
      </c>
      <c r="N32" s="149" t="s">
        <v>128</v>
      </c>
      <c r="O32" s="141" t="s">
        <v>129</v>
      </c>
      <c r="P32" s="141">
        <v>1</v>
      </c>
      <c r="Q32" s="142">
        <v>1</v>
      </c>
      <c r="R32" s="143" t="s">
        <v>80</v>
      </c>
      <c r="S32" s="143" t="s">
        <v>80</v>
      </c>
      <c r="T32" s="130">
        <f t="shared" si="3"/>
        <v>1</v>
      </c>
      <c r="U32" s="131" t="s">
        <v>80</v>
      </c>
      <c r="V32" s="144" t="s">
        <v>112</v>
      </c>
    </row>
    <row r="33" spans="1:22" ht="96.75" customHeight="1" x14ac:dyDescent="0.2">
      <c r="A33" s="148" t="s">
        <v>33</v>
      </c>
      <c r="B33" s="148">
        <v>1</v>
      </c>
      <c r="C33" s="148" t="s">
        <v>130</v>
      </c>
      <c r="D33" s="122" t="s">
        <v>131</v>
      </c>
      <c r="E33" s="139" t="s">
        <v>109</v>
      </c>
      <c r="F33" s="123" t="s">
        <v>110</v>
      </c>
      <c r="G33" s="124">
        <v>0</v>
      </c>
      <c r="H33" s="124">
        <v>0</v>
      </c>
      <c r="I33" s="124">
        <v>0</v>
      </c>
      <c r="J33" s="124">
        <v>0</v>
      </c>
      <c r="K33" s="125">
        <f t="shared" si="1"/>
        <v>0</v>
      </c>
      <c r="L33" s="125">
        <v>0</v>
      </c>
      <c r="M33" s="126" t="e">
        <f t="shared" si="2"/>
        <v>#DIV/0!</v>
      </c>
      <c r="N33" s="149" t="s">
        <v>111</v>
      </c>
      <c r="O33" s="141" t="s">
        <v>79</v>
      </c>
      <c r="P33" s="141">
        <v>4</v>
      </c>
      <c r="Q33" s="142">
        <v>4</v>
      </c>
      <c r="R33" s="143" t="s">
        <v>80</v>
      </c>
      <c r="S33" s="143" t="s">
        <v>80</v>
      </c>
      <c r="T33" s="130">
        <f t="shared" si="3"/>
        <v>1</v>
      </c>
      <c r="U33" s="131" t="s">
        <v>80</v>
      </c>
      <c r="V33" s="144" t="s">
        <v>112</v>
      </c>
    </row>
    <row r="34" spans="1:22" ht="363" customHeight="1" x14ac:dyDescent="0.2">
      <c r="A34" s="119" t="s">
        <v>33</v>
      </c>
      <c r="B34" s="119">
        <v>1</v>
      </c>
      <c r="C34" s="119" t="s">
        <v>132</v>
      </c>
      <c r="D34" s="139" t="s">
        <v>133</v>
      </c>
      <c r="E34" s="139" t="s">
        <v>134</v>
      </c>
      <c r="F34" s="123" t="s">
        <v>110</v>
      </c>
      <c r="G34" s="124">
        <v>0</v>
      </c>
      <c r="H34" s="124">
        <v>0</v>
      </c>
      <c r="I34" s="124">
        <v>0</v>
      </c>
      <c r="J34" s="124">
        <v>0</v>
      </c>
      <c r="K34" s="125">
        <f t="shared" si="1"/>
        <v>0</v>
      </c>
      <c r="L34" s="125">
        <v>0</v>
      </c>
      <c r="M34" s="126" t="e">
        <f t="shared" si="2"/>
        <v>#DIV/0!</v>
      </c>
      <c r="N34" s="140" t="s">
        <v>135</v>
      </c>
      <c r="O34" s="141" t="s">
        <v>79</v>
      </c>
      <c r="P34" s="141">
        <v>758</v>
      </c>
      <c r="Q34" s="142">
        <v>941</v>
      </c>
      <c r="R34" s="143" t="s">
        <v>80</v>
      </c>
      <c r="S34" s="143" t="s">
        <v>80</v>
      </c>
      <c r="T34" s="130">
        <f t="shared" si="3"/>
        <v>1</v>
      </c>
      <c r="U34" s="131" t="s">
        <v>80</v>
      </c>
      <c r="V34" s="144" t="s">
        <v>112</v>
      </c>
    </row>
    <row r="35" spans="1:22" ht="249.75" customHeight="1" x14ac:dyDescent="0.2">
      <c r="A35" s="119" t="s">
        <v>33</v>
      </c>
      <c r="B35" s="119">
        <v>1</v>
      </c>
      <c r="C35" s="119" t="s">
        <v>136</v>
      </c>
      <c r="D35" s="139" t="s">
        <v>137</v>
      </c>
      <c r="E35" s="139" t="s">
        <v>138</v>
      </c>
      <c r="F35" s="123" t="s">
        <v>110</v>
      </c>
      <c r="G35" s="124">
        <v>0</v>
      </c>
      <c r="H35" s="124">
        <v>0</v>
      </c>
      <c r="I35" s="124">
        <v>0</v>
      </c>
      <c r="J35" s="124">
        <v>0</v>
      </c>
      <c r="K35" s="125">
        <f t="shared" si="1"/>
        <v>0</v>
      </c>
      <c r="L35" s="125">
        <v>0</v>
      </c>
      <c r="M35" s="126" t="e">
        <f t="shared" si="2"/>
        <v>#DIV/0!</v>
      </c>
      <c r="N35" s="140" t="s">
        <v>139</v>
      </c>
      <c r="O35" s="141" t="s">
        <v>79</v>
      </c>
      <c r="P35" s="141">
        <v>371</v>
      </c>
      <c r="Q35" s="142">
        <v>426</v>
      </c>
      <c r="R35" s="143" t="s">
        <v>80</v>
      </c>
      <c r="S35" s="143" t="s">
        <v>80</v>
      </c>
      <c r="T35" s="131" t="s">
        <v>80</v>
      </c>
      <c r="U35" s="130">
        <f>IF((P35/Q35)&lt;1,P35/Q35,1)</f>
        <v>0.87089201877934275</v>
      </c>
      <c r="V35" s="150" t="s">
        <v>140</v>
      </c>
    </row>
    <row r="36" spans="1:22" ht="152.25" customHeight="1" x14ac:dyDescent="0.2">
      <c r="A36" s="119" t="s">
        <v>33</v>
      </c>
      <c r="B36" s="119">
        <v>1</v>
      </c>
      <c r="C36" s="119" t="s">
        <v>141</v>
      </c>
      <c r="D36" s="139" t="s">
        <v>142</v>
      </c>
      <c r="E36" s="139" t="s">
        <v>143</v>
      </c>
      <c r="F36" s="123" t="s">
        <v>110</v>
      </c>
      <c r="G36" s="124">
        <v>0</v>
      </c>
      <c r="H36" s="124">
        <v>0</v>
      </c>
      <c r="I36" s="124">
        <v>0</v>
      </c>
      <c r="J36" s="124">
        <v>0</v>
      </c>
      <c r="K36" s="125">
        <f t="shared" si="1"/>
        <v>0</v>
      </c>
      <c r="L36" s="125">
        <v>0</v>
      </c>
      <c r="M36" s="126" t="e">
        <f t="shared" si="2"/>
        <v>#DIV/0!</v>
      </c>
      <c r="N36" s="140" t="s">
        <v>144</v>
      </c>
      <c r="O36" s="141" t="s">
        <v>129</v>
      </c>
      <c r="P36" s="141">
        <v>15</v>
      </c>
      <c r="Q36" s="142">
        <v>4</v>
      </c>
      <c r="R36" s="143" t="s">
        <v>80</v>
      </c>
      <c r="S36" s="143" t="s">
        <v>80</v>
      </c>
      <c r="T36" s="130">
        <f t="shared" si="3"/>
        <v>0.26666666666666666</v>
      </c>
      <c r="U36" s="131" t="s">
        <v>80</v>
      </c>
      <c r="V36" s="144" t="s">
        <v>145</v>
      </c>
    </row>
    <row r="37" spans="1:22" ht="320.25" customHeight="1" x14ac:dyDescent="0.2">
      <c r="A37" s="119" t="s">
        <v>33</v>
      </c>
      <c r="B37" s="119">
        <v>1</v>
      </c>
      <c r="C37" s="119" t="s">
        <v>146</v>
      </c>
      <c r="D37" s="139" t="s">
        <v>147</v>
      </c>
      <c r="E37" s="139" t="s">
        <v>148</v>
      </c>
      <c r="F37" s="123" t="s">
        <v>110</v>
      </c>
      <c r="G37" s="124">
        <v>0</v>
      </c>
      <c r="H37" s="124">
        <v>0</v>
      </c>
      <c r="I37" s="124">
        <v>0</v>
      </c>
      <c r="J37" s="124">
        <v>0</v>
      </c>
      <c r="K37" s="125">
        <f t="shared" si="1"/>
        <v>0</v>
      </c>
      <c r="L37" s="125">
        <v>0</v>
      </c>
      <c r="M37" s="126" t="e">
        <f t="shared" si="2"/>
        <v>#DIV/0!</v>
      </c>
      <c r="N37" s="140" t="s">
        <v>149</v>
      </c>
      <c r="O37" s="141" t="s">
        <v>46</v>
      </c>
      <c r="P37" s="141">
        <v>100</v>
      </c>
      <c r="Q37" s="142">
        <v>100</v>
      </c>
      <c r="R37" s="143" t="s">
        <v>80</v>
      </c>
      <c r="S37" s="143" t="s">
        <v>80</v>
      </c>
      <c r="T37" s="130">
        <f t="shared" si="3"/>
        <v>1</v>
      </c>
      <c r="U37" s="131" t="s">
        <v>80</v>
      </c>
      <c r="V37" s="144" t="s">
        <v>112</v>
      </c>
    </row>
    <row r="38" spans="1:22" ht="294.75" customHeight="1" x14ac:dyDescent="0.2">
      <c r="A38" s="119" t="s">
        <v>33</v>
      </c>
      <c r="B38" s="119">
        <v>1</v>
      </c>
      <c r="C38" s="119" t="s">
        <v>150</v>
      </c>
      <c r="D38" s="139" t="s">
        <v>151</v>
      </c>
      <c r="E38" s="139" t="s">
        <v>152</v>
      </c>
      <c r="F38" s="123" t="s">
        <v>110</v>
      </c>
      <c r="G38" s="124">
        <v>0</v>
      </c>
      <c r="H38" s="124">
        <v>0</v>
      </c>
      <c r="I38" s="124">
        <v>0</v>
      </c>
      <c r="J38" s="124">
        <v>0</v>
      </c>
      <c r="K38" s="125">
        <f t="shared" si="1"/>
        <v>0</v>
      </c>
      <c r="L38" s="125">
        <v>0</v>
      </c>
      <c r="M38" s="126" t="e">
        <f t="shared" si="2"/>
        <v>#DIV/0!</v>
      </c>
      <c r="N38" s="140" t="s">
        <v>153</v>
      </c>
      <c r="O38" s="141" t="s">
        <v>129</v>
      </c>
      <c r="P38" s="141">
        <v>41500</v>
      </c>
      <c r="Q38" s="142">
        <v>79390</v>
      </c>
      <c r="R38" s="143" t="s">
        <v>80</v>
      </c>
      <c r="S38" s="143" t="s">
        <v>80</v>
      </c>
      <c r="T38" s="130">
        <f t="shared" si="3"/>
        <v>1</v>
      </c>
      <c r="U38" s="131" t="s">
        <v>80</v>
      </c>
      <c r="V38" s="144" t="s">
        <v>112</v>
      </c>
    </row>
    <row r="39" spans="1:22" ht="139.5" customHeight="1" x14ac:dyDescent="0.2">
      <c r="A39" s="119" t="s">
        <v>33</v>
      </c>
      <c r="B39" s="119">
        <v>1</v>
      </c>
      <c r="C39" s="119" t="s">
        <v>154</v>
      </c>
      <c r="D39" s="139" t="s">
        <v>155</v>
      </c>
      <c r="E39" s="139" t="s">
        <v>156</v>
      </c>
      <c r="F39" s="123" t="s">
        <v>110</v>
      </c>
      <c r="G39" s="124">
        <v>0</v>
      </c>
      <c r="H39" s="124">
        <v>0</v>
      </c>
      <c r="I39" s="124">
        <v>0</v>
      </c>
      <c r="J39" s="124">
        <v>0</v>
      </c>
      <c r="K39" s="125">
        <f t="shared" si="1"/>
        <v>0</v>
      </c>
      <c r="L39" s="125">
        <v>0</v>
      </c>
      <c r="M39" s="126" t="e">
        <f t="shared" si="2"/>
        <v>#DIV/0!</v>
      </c>
      <c r="N39" s="140" t="s">
        <v>111</v>
      </c>
      <c r="O39" s="141" t="s">
        <v>79</v>
      </c>
      <c r="P39" s="141">
        <v>140</v>
      </c>
      <c r="Q39" s="142">
        <v>137</v>
      </c>
      <c r="R39" s="143" t="s">
        <v>80</v>
      </c>
      <c r="S39" s="143" t="s">
        <v>80</v>
      </c>
      <c r="T39" s="130">
        <f t="shared" si="3"/>
        <v>0.97857142857142854</v>
      </c>
      <c r="U39" s="131" t="s">
        <v>80</v>
      </c>
      <c r="V39" s="144" t="s">
        <v>157</v>
      </c>
    </row>
    <row r="40" spans="1:22" ht="240.75" customHeight="1" x14ac:dyDescent="0.2">
      <c r="A40" s="119" t="s">
        <v>33</v>
      </c>
      <c r="B40" s="119">
        <v>1</v>
      </c>
      <c r="C40" s="119" t="s">
        <v>158</v>
      </c>
      <c r="D40" s="139" t="s">
        <v>159</v>
      </c>
      <c r="E40" s="139" t="s">
        <v>160</v>
      </c>
      <c r="F40" s="123" t="s">
        <v>110</v>
      </c>
      <c r="G40" s="124">
        <v>0</v>
      </c>
      <c r="H40" s="124">
        <v>0</v>
      </c>
      <c r="I40" s="124">
        <v>0</v>
      </c>
      <c r="J40" s="124">
        <v>0</v>
      </c>
      <c r="K40" s="125">
        <f t="shared" si="1"/>
        <v>0</v>
      </c>
      <c r="L40" s="125">
        <v>0</v>
      </c>
      <c r="M40" s="126" t="e">
        <f t="shared" si="2"/>
        <v>#DIV/0!</v>
      </c>
      <c r="N40" s="140" t="s">
        <v>161</v>
      </c>
      <c r="O40" s="141" t="s">
        <v>79</v>
      </c>
      <c r="P40" s="141">
        <v>91</v>
      </c>
      <c r="Q40" s="142">
        <v>110</v>
      </c>
      <c r="R40" s="143" t="s">
        <v>80</v>
      </c>
      <c r="S40" s="143" t="s">
        <v>80</v>
      </c>
      <c r="T40" s="130">
        <f t="shared" si="3"/>
        <v>1</v>
      </c>
      <c r="U40" s="143" t="s">
        <v>80</v>
      </c>
      <c r="V40" s="144" t="s">
        <v>85</v>
      </c>
    </row>
    <row r="41" spans="1:22" ht="87" customHeight="1" x14ac:dyDescent="0.2">
      <c r="A41" s="386" t="s">
        <v>33</v>
      </c>
      <c r="B41" s="386">
        <v>1</v>
      </c>
      <c r="C41" s="388" t="s">
        <v>162</v>
      </c>
      <c r="D41" s="390" t="s">
        <v>163</v>
      </c>
      <c r="E41" s="390" t="s">
        <v>164</v>
      </c>
      <c r="F41" s="141" t="s">
        <v>165</v>
      </c>
      <c r="G41" s="151">
        <v>92.21</v>
      </c>
      <c r="H41" s="151">
        <v>92.21</v>
      </c>
      <c r="I41" s="151"/>
      <c r="J41" s="151"/>
      <c r="K41" s="125">
        <f t="shared" si="1"/>
        <v>92.21</v>
      </c>
      <c r="L41" s="152"/>
      <c r="M41" s="126">
        <f t="shared" si="2"/>
        <v>1</v>
      </c>
      <c r="N41" s="394" t="s">
        <v>166</v>
      </c>
      <c r="O41" s="396" t="s">
        <v>129</v>
      </c>
      <c r="P41" s="396">
        <v>90</v>
      </c>
      <c r="Q41" s="442">
        <v>82</v>
      </c>
      <c r="R41" s="444" t="s">
        <v>80</v>
      </c>
      <c r="S41" s="444" t="s">
        <v>80</v>
      </c>
      <c r="T41" s="446">
        <f t="shared" si="3"/>
        <v>0.91111111111111109</v>
      </c>
      <c r="U41" s="444" t="s">
        <v>80</v>
      </c>
      <c r="V41" s="448" t="s">
        <v>167</v>
      </c>
    </row>
    <row r="42" spans="1:22" ht="83.25" customHeight="1" x14ac:dyDescent="0.2">
      <c r="A42" s="387"/>
      <c r="B42" s="387"/>
      <c r="C42" s="389"/>
      <c r="D42" s="391"/>
      <c r="E42" s="391"/>
      <c r="F42" s="123" t="s">
        <v>168</v>
      </c>
      <c r="G42" s="151">
        <v>150</v>
      </c>
      <c r="H42" s="151">
        <v>150</v>
      </c>
      <c r="I42" s="151"/>
      <c r="J42" s="151"/>
      <c r="K42" s="125">
        <f t="shared" si="1"/>
        <v>150</v>
      </c>
      <c r="L42" s="152"/>
      <c r="M42" s="126">
        <f t="shared" si="2"/>
        <v>1</v>
      </c>
      <c r="N42" s="395"/>
      <c r="O42" s="397"/>
      <c r="P42" s="397"/>
      <c r="Q42" s="443"/>
      <c r="R42" s="445"/>
      <c r="S42" s="445"/>
      <c r="T42" s="447"/>
      <c r="U42" s="445"/>
      <c r="V42" s="449"/>
    </row>
    <row r="43" spans="1:22" ht="115.5" customHeight="1" x14ac:dyDescent="0.2">
      <c r="A43" s="153" t="s">
        <v>33</v>
      </c>
      <c r="B43" s="153" t="s">
        <v>93</v>
      </c>
      <c r="C43" s="153" t="s">
        <v>169</v>
      </c>
      <c r="D43" s="379" t="s">
        <v>170</v>
      </c>
      <c r="E43" s="380"/>
      <c r="F43" s="380"/>
      <c r="G43" s="380"/>
      <c r="H43" s="380"/>
      <c r="I43" s="380"/>
      <c r="J43" s="380"/>
      <c r="K43" s="380"/>
      <c r="L43" s="380"/>
      <c r="M43" s="381"/>
      <c r="N43" s="154" t="s">
        <v>171</v>
      </c>
      <c r="O43" s="155" t="s">
        <v>46</v>
      </c>
      <c r="P43" s="155">
        <v>100</v>
      </c>
      <c r="Q43" s="156">
        <v>94.6</v>
      </c>
      <c r="R43" s="89">
        <f t="shared" si="0"/>
        <v>0.94599999999999995</v>
      </c>
      <c r="S43" s="157" t="s">
        <v>80</v>
      </c>
      <c r="T43" s="157" t="s">
        <v>80</v>
      </c>
      <c r="U43" s="157" t="s">
        <v>80</v>
      </c>
      <c r="V43" s="158" t="s">
        <v>172</v>
      </c>
    </row>
    <row r="44" spans="1:22" ht="32.25" customHeight="1" x14ac:dyDescent="0.2">
      <c r="A44" s="159" t="s">
        <v>33</v>
      </c>
      <c r="B44" s="159">
        <v>1</v>
      </c>
      <c r="C44" s="159" t="s">
        <v>169</v>
      </c>
      <c r="D44" s="435" t="s">
        <v>173</v>
      </c>
      <c r="E44" s="435"/>
      <c r="F44" s="435"/>
      <c r="G44" s="435"/>
      <c r="H44" s="435"/>
      <c r="I44" s="435"/>
      <c r="J44" s="435"/>
      <c r="K44" s="435"/>
      <c r="L44" s="435"/>
      <c r="M44" s="435"/>
      <c r="N44" s="435"/>
      <c r="O44" s="435"/>
      <c r="P44" s="435"/>
      <c r="Q44" s="435"/>
      <c r="R44" s="435"/>
      <c r="S44" s="435"/>
      <c r="T44" s="435"/>
      <c r="U44" s="435"/>
      <c r="V44" s="435"/>
    </row>
    <row r="45" spans="1:22" ht="322.5" customHeight="1" x14ac:dyDescent="0.2">
      <c r="A45" s="148" t="s">
        <v>33</v>
      </c>
      <c r="B45" s="148">
        <v>1</v>
      </c>
      <c r="C45" s="160" t="s">
        <v>174</v>
      </c>
      <c r="D45" s="122" t="s">
        <v>175</v>
      </c>
      <c r="E45" s="161" t="s">
        <v>109</v>
      </c>
      <c r="F45" s="123" t="s">
        <v>168</v>
      </c>
      <c r="G45" s="162">
        <v>100</v>
      </c>
      <c r="H45" s="162">
        <v>100</v>
      </c>
      <c r="I45" s="162">
        <v>0</v>
      </c>
      <c r="J45" s="162">
        <v>0</v>
      </c>
      <c r="K45" s="125">
        <f t="shared" si="1"/>
        <v>100</v>
      </c>
      <c r="L45" s="163">
        <v>0</v>
      </c>
      <c r="M45" s="164">
        <f t="shared" si="2"/>
        <v>1</v>
      </c>
      <c r="N45" s="149" t="s">
        <v>176</v>
      </c>
      <c r="O45" s="165" t="s">
        <v>177</v>
      </c>
      <c r="P45" s="123">
        <v>15</v>
      </c>
      <c r="Q45" s="166">
        <v>21000</v>
      </c>
      <c r="R45" s="123" t="s">
        <v>80</v>
      </c>
      <c r="S45" s="123" t="s">
        <v>80</v>
      </c>
      <c r="T45" s="167">
        <f t="shared" si="3"/>
        <v>1</v>
      </c>
      <c r="U45" s="123" t="s">
        <v>80</v>
      </c>
      <c r="V45" s="168" t="s">
        <v>112</v>
      </c>
    </row>
    <row r="46" spans="1:22" ht="185.25" customHeight="1" x14ac:dyDescent="0.2">
      <c r="A46" s="132" t="s">
        <v>33</v>
      </c>
      <c r="B46" s="132">
        <v>1</v>
      </c>
      <c r="C46" s="169" t="s">
        <v>178</v>
      </c>
      <c r="D46" s="133" t="s">
        <v>179</v>
      </c>
      <c r="E46" s="170" t="s">
        <v>180</v>
      </c>
      <c r="F46" s="171" t="s">
        <v>110</v>
      </c>
      <c r="G46" s="172">
        <v>0</v>
      </c>
      <c r="H46" s="172">
        <v>0</v>
      </c>
      <c r="I46" s="172">
        <v>0</v>
      </c>
      <c r="J46" s="172">
        <v>0</v>
      </c>
      <c r="K46" s="125">
        <f t="shared" si="1"/>
        <v>0</v>
      </c>
      <c r="L46" s="173">
        <v>0</v>
      </c>
      <c r="M46" s="174" t="e">
        <f t="shared" si="2"/>
        <v>#DIV/0!</v>
      </c>
      <c r="N46" s="134" t="s">
        <v>181</v>
      </c>
      <c r="O46" s="135" t="s">
        <v>177</v>
      </c>
      <c r="P46" s="175">
        <v>388</v>
      </c>
      <c r="Q46" s="137">
        <v>457</v>
      </c>
      <c r="R46" s="175" t="s">
        <v>80</v>
      </c>
      <c r="S46" s="175" t="s">
        <v>80</v>
      </c>
      <c r="T46" s="176">
        <f t="shared" si="3"/>
        <v>1</v>
      </c>
      <c r="U46" s="141" t="s">
        <v>80</v>
      </c>
      <c r="V46" s="177" t="s">
        <v>112</v>
      </c>
    </row>
    <row r="47" spans="1:22" ht="85.5" customHeight="1" x14ac:dyDescent="0.2">
      <c r="A47" s="374" t="s">
        <v>33</v>
      </c>
      <c r="B47" s="374">
        <v>1</v>
      </c>
      <c r="C47" s="374" t="s">
        <v>182</v>
      </c>
      <c r="D47" s="436" t="s">
        <v>183</v>
      </c>
      <c r="E47" s="436"/>
      <c r="F47" s="436"/>
      <c r="G47" s="436"/>
      <c r="H47" s="436"/>
      <c r="I47" s="436"/>
      <c r="J47" s="436"/>
      <c r="K47" s="436"/>
      <c r="L47" s="436"/>
      <c r="M47" s="436"/>
      <c r="N47" s="154" t="s">
        <v>184</v>
      </c>
      <c r="O47" s="155" t="s">
        <v>46</v>
      </c>
      <c r="P47" s="179">
        <v>1.91</v>
      </c>
      <c r="Q47" s="180">
        <v>1.92</v>
      </c>
      <c r="R47" s="181">
        <f t="shared" si="0"/>
        <v>1</v>
      </c>
      <c r="S47" s="182" t="s">
        <v>80</v>
      </c>
      <c r="T47" s="183" t="s">
        <v>80</v>
      </c>
      <c r="U47" s="179" t="s">
        <v>80</v>
      </c>
      <c r="V47" s="184" t="s">
        <v>112</v>
      </c>
    </row>
    <row r="48" spans="1:22" ht="132" customHeight="1" x14ac:dyDescent="0.2">
      <c r="A48" s="375"/>
      <c r="B48" s="375"/>
      <c r="C48" s="375"/>
      <c r="D48" s="436"/>
      <c r="E48" s="436"/>
      <c r="F48" s="436"/>
      <c r="G48" s="436"/>
      <c r="H48" s="436"/>
      <c r="I48" s="436"/>
      <c r="J48" s="436"/>
      <c r="K48" s="436"/>
      <c r="L48" s="436"/>
      <c r="M48" s="436"/>
      <c r="N48" s="154" t="s">
        <v>185</v>
      </c>
      <c r="O48" s="155" t="s">
        <v>46</v>
      </c>
      <c r="P48" s="185">
        <v>2.5999999999999999E-2</v>
      </c>
      <c r="Q48" s="186">
        <v>2.7E-2</v>
      </c>
      <c r="R48" s="181">
        <f t="shared" si="0"/>
        <v>1</v>
      </c>
      <c r="S48" s="182" t="s">
        <v>80</v>
      </c>
      <c r="T48" s="183" t="s">
        <v>80</v>
      </c>
      <c r="U48" s="179" t="s">
        <v>80</v>
      </c>
      <c r="V48" s="184" t="s">
        <v>112</v>
      </c>
    </row>
    <row r="49" spans="1:25" ht="38.25" customHeight="1" x14ac:dyDescent="0.2">
      <c r="A49" s="159" t="s">
        <v>33</v>
      </c>
      <c r="B49" s="159">
        <v>1</v>
      </c>
      <c r="C49" s="159" t="s">
        <v>182</v>
      </c>
      <c r="D49" s="361" t="s">
        <v>186</v>
      </c>
      <c r="E49" s="362"/>
      <c r="F49" s="362"/>
      <c r="G49" s="362"/>
      <c r="H49" s="362"/>
      <c r="I49" s="362"/>
      <c r="J49" s="362"/>
      <c r="K49" s="362"/>
      <c r="L49" s="362"/>
      <c r="M49" s="362"/>
      <c r="N49" s="362"/>
      <c r="O49" s="362"/>
      <c r="P49" s="362"/>
      <c r="Q49" s="362"/>
      <c r="R49" s="362"/>
      <c r="S49" s="362"/>
      <c r="T49" s="362"/>
      <c r="U49" s="362"/>
      <c r="V49" s="363"/>
    </row>
    <row r="50" spans="1:25" ht="162" customHeight="1" x14ac:dyDescent="0.2">
      <c r="A50" s="119" t="s">
        <v>33</v>
      </c>
      <c r="B50" s="119">
        <v>1</v>
      </c>
      <c r="C50" s="119" t="s">
        <v>187</v>
      </c>
      <c r="D50" s="139" t="s">
        <v>188</v>
      </c>
      <c r="E50" s="139" t="s">
        <v>189</v>
      </c>
      <c r="F50" s="141" t="s">
        <v>110</v>
      </c>
      <c r="G50" s="143">
        <v>0</v>
      </c>
      <c r="H50" s="143">
        <v>0</v>
      </c>
      <c r="I50" s="143">
        <v>0</v>
      </c>
      <c r="J50" s="143">
        <v>0</v>
      </c>
      <c r="K50" s="125">
        <f t="shared" si="1"/>
        <v>0</v>
      </c>
      <c r="L50" s="143">
        <v>0</v>
      </c>
      <c r="M50" s="126" t="e">
        <f t="shared" si="2"/>
        <v>#DIV/0!</v>
      </c>
      <c r="N50" s="140" t="s">
        <v>190</v>
      </c>
      <c r="O50" s="141" t="s">
        <v>79</v>
      </c>
      <c r="P50" s="141">
        <v>4</v>
      </c>
      <c r="Q50" s="156">
        <v>2</v>
      </c>
      <c r="R50" s="141" t="s">
        <v>80</v>
      </c>
      <c r="S50" s="141" t="s">
        <v>80</v>
      </c>
      <c r="T50" s="176">
        <f t="shared" si="3"/>
        <v>0.5</v>
      </c>
      <c r="U50" s="141" t="s">
        <v>80</v>
      </c>
      <c r="V50" s="184" t="s">
        <v>191</v>
      </c>
    </row>
    <row r="51" spans="1:25" ht="185.25" customHeight="1" x14ac:dyDescent="0.2">
      <c r="A51" s="119" t="s">
        <v>33</v>
      </c>
      <c r="B51" s="119">
        <v>1</v>
      </c>
      <c r="C51" s="119" t="s">
        <v>192</v>
      </c>
      <c r="D51" s="139" t="s">
        <v>193</v>
      </c>
      <c r="E51" s="139" t="s">
        <v>194</v>
      </c>
      <c r="F51" s="141" t="s">
        <v>110</v>
      </c>
      <c r="G51" s="143">
        <v>0</v>
      </c>
      <c r="H51" s="143">
        <v>0</v>
      </c>
      <c r="I51" s="143">
        <v>0</v>
      </c>
      <c r="J51" s="143">
        <v>0</v>
      </c>
      <c r="K51" s="125">
        <f t="shared" si="1"/>
        <v>0</v>
      </c>
      <c r="L51" s="143">
        <v>0</v>
      </c>
      <c r="M51" s="126" t="e">
        <f t="shared" si="2"/>
        <v>#DIV/0!</v>
      </c>
      <c r="N51" s="140" t="s">
        <v>195</v>
      </c>
      <c r="O51" s="141" t="s">
        <v>79</v>
      </c>
      <c r="P51" s="141">
        <v>18</v>
      </c>
      <c r="Q51" s="156">
        <v>21</v>
      </c>
      <c r="R51" s="141" t="s">
        <v>80</v>
      </c>
      <c r="S51" s="141" t="s">
        <v>80</v>
      </c>
      <c r="T51" s="176">
        <f t="shared" si="3"/>
        <v>1</v>
      </c>
      <c r="U51" s="141" t="s">
        <v>80</v>
      </c>
      <c r="V51" s="184" t="s">
        <v>112</v>
      </c>
    </row>
    <row r="52" spans="1:25" ht="155.25" customHeight="1" x14ac:dyDescent="0.2">
      <c r="A52" s="119" t="s">
        <v>33</v>
      </c>
      <c r="B52" s="119">
        <v>1</v>
      </c>
      <c r="C52" s="119" t="s">
        <v>196</v>
      </c>
      <c r="D52" s="139" t="s">
        <v>197</v>
      </c>
      <c r="E52" s="139" t="s">
        <v>198</v>
      </c>
      <c r="F52" s="141" t="s">
        <v>110</v>
      </c>
      <c r="G52" s="143">
        <v>0</v>
      </c>
      <c r="H52" s="143">
        <v>0</v>
      </c>
      <c r="I52" s="143">
        <v>0</v>
      </c>
      <c r="J52" s="143">
        <v>0</v>
      </c>
      <c r="K52" s="125">
        <f t="shared" si="1"/>
        <v>0</v>
      </c>
      <c r="L52" s="143">
        <v>0</v>
      </c>
      <c r="M52" s="126" t="e">
        <f t="shared" si="2"/>
        <v>#DIV/0!</v>
      </c>
      <c r="N52" s="140" t="s">
        <v>195</v>
      </c>
      <c r="O52" s="141" t="s">
        <v>79</v>
      </c>
      <c r="P52" s="141">
        <v>78</v>
      </c>
      <c r="Q52" s="156">
        <v>81</v>
      </c>
      <c r="R52" s="141" t="s">
        <v>80</v>
      </c>
      <c r="S52" s="141" t="s">
        <v>80</v>
      </c>
      <c r="T52" s="176">
        <f t="shared" si="3"/>
        <v>1</v>
      </c>
      <c r="U52" s="141" t="s">
        <v>80</v>
      </c>
      <c r="V52" s="184" t="s">
        <v>112</v>
      </c>
    </row>
    <row r="53" spans="1:25" ht="102" customHeight="1" x14ac:dyDescent="0.2">
      <c r="A53" s="119" t="s">
        <v>33</v>
      </c>
      <c r="B53" s="119">
        <v>1</v>
      </c>
      <c r="C53" s="119" t="s">
        <v>199</v>
      </c>
      <c r="D53" s="139" t="s">
        <v>200</v>
      </c>
      <c r="E53" s="139" t="s">
        <v>201</v>
      </c>
      <c r="F53" s="141" t="s">
        <v>110</v>
      </c>
      <c r="G53" s="143">
        <v>0</v>
      </c>
      <c r="H53" s="143">
        <v>0</v>
      </c>
      <c r="I53" s="143">
        <v>0</v>
      </c>
      <c r="J53" s="143">
        <v>0</v>
      </c>
      <c r="K53" s="125">
        <f t="shared" si="1"/>
        <v>0</v>
      </c>
      <c r="L53" s="143">
        <v>0</v>
      </c>
      <c r="M53" s="126" t="e">
        <f t="shared" si="2"/>
        <v>#DIV/0!</v>
      </c>
      <c r="N53" s="140" t="s">
        <v>202</v>
      </c>
      <c r="O53" s="141" t="s">
        <v>203</v>
      </c>
      <c r="P53" s="141">
        <v>740</v>
      </c>
      <c r="Q53" s="156">
        <v>743</v>
      </c>
      <c r="R53" s="141" t="s">
        <v>80</v>
      </c>
      <c r="S53" s="141" t="s">
        <v>80</v>
      </c>
      <c r="T53" s="176">
        <f t="shared" si="3"/>
        <v>1</v>
      </c>
      <c r="U53" s="141" t="s">
        <v>80</v>
      </c>
      <c r="V53" s="184" t="s">
        <v>112</v>
      </c>
    </row>
    <row r="54" spans="1:25" ht="170.25" customHeight="1" x14ac:dyDescent="0.2">
      <c r="A54" s="119" t="s">
        <v>33</v>
      </c>
      <c r="B54" s="119">
        <v>1</v>
      </c>
      <c r="C54" s="119" t="s">
        <v>204</v>
      </c>
      <c r="D54" s="139" t="s">
        <v>205</v>
      </c>
      <c r="E54" s="139" t="s">
        <v>198</v>
      </c>
      <c r="F54" s="141" t="s">
        <v>110</v>
      </c>
      <c r="G54" s="143">
        <v>0</v>
      </c>
      <c r="H54" s="143">
        <v>0</v>
      </c>
      <c r="I54" s="143">
        <v>0</v>
      </c>
      <c r="J54" s="143">
        <v>0</v>
      </c>
      <c r="K54" s="125">
        <f t="shared" si="1"/>
        <v>0</v>
      </c>
      <c r="L54" s="143">
        <v>0</v>
      </c>
      <c r="M54" s="126" t="e">
        <f t="shared" si="2"/>
        <v>#DIV/0!</v>
      </c>
      <c r="N54" s="140" t="s">
        <v>206</v>
      </c>
      <c r="O54" s="141" t="s">
        <v>79</v>
      </c>
      <c r="P54" s="141">
        <v>8</v>
      </c>
      <c r="Q54" s="156">
        <v>8</v>
      </c>
      <c r="R54" s="141" t="s">
        <v>80</v>
      </c>
      <c r="S54" s="141" t="s">
        <v>80</v>
      </c>
      <c r="T54" s="176">
        <f t="shared" si="3"/>
        <v>1</v>
      </c>
      <c r="U54" s="141" t="s">
        <v>80</v>
      </c>
      <c r="V54" s="184" t="s">
        <v>112</v>
      </c>
    </row>
    <row r="55" spans="1:25" ht="110.25" customHeight="1" x14ac:dyDescent="0.2">
      <c r="A55" s="119" t="s">
        <v>33</v>
      </c>
      <c r="B55" s="119">
        <v>1</v>
      </c>
      <c r="C55" s="119" t="s">
        <v>207</v>
      </c>
      <c r="D55" s="139" t="s">
        <v>208</v>
      </c>
      <c r="E55" s="139" t="s">
        <v>209</v>
      </c>
      <c r="F55" s="141" t="s">
        <v>110</v>
      </c>
      <c r="G55" s="143">
        <v>0</v>
      </c>
      <c r="H55" s="143">
        <v>0</v>
      </c>
      <c r="I55" s="143">
        <v>0</v>
      </c>
      <c r="J55" s="143">
        <v>0</v>
      </c>
      <c r="K55" s="125">
        <f t="shared" si="1"/>
        <v>0</v>
      </c>
      <c r="L55" s="143">
        <v>0</v>
      </c>
      <c r="M55" s="126" t="e">
        <f t="shared" si="2"/>
        <v>#DIV/0!</v>
      </c>
      <c r="N55" s="140" t="s">
        <v>210</v>
      </c>
      <c r="O55" s="141" t="s">
        <v>79</v>
      </c>
      <c r="P55" s="141">
        <v>16</v>
      </c>
      <c r="Q55" s="156">
        <v>16</v>
      </c>
      <c r="R55" s="141" t="s">
        <v>80</v>
      </c>
      <c r="S55" s="141" t="s">
        <v>80</v>
      </c>
      <c r="T55" s="176">
        <f t="shared" si="3"/>
        <v>1</v>
      </c>
      <c r="U55" s="141" t="s">
        <v>80</v>
      </c>
      <c r="V55" s="184" t="s">
        <v>112</v>
      </c>
    </row>
    <row r="56" spans="1:25" ht="115.5" customHeight="1" x14ac:dyDescent="0.2">
      <c r="A56" s="119" t="s">
        <v>33</v>
      </c>
      <c r="B56" s="119">
        <v>1</v>
      </c>
      <c r="C56" s="119" t="s">
        <v>211</v>
      </c>
      <c r="D56" s="139" t="s">
        <v>212</v>
      </c>
      <c r="E56" s="139" t="s">
        <v>213</v>
      </c>
      <c r="F56" s="141" t="s">
        <v>110</v>
      </c>
      <c r="G56" s="143">
        <v>0</v>
      </c>
      <c r="H56" s="143">
        <v>0</v>
      </c>
      <c r="I56" s="143">
        <v>0</v>
      </c>
      <c r="J56" s="143">
        <v>0</v>
      </c>
      <c r="K56" s="125">
        <f t="shared" si="1"/>
        <v>0</v>
      </c>
      <c r="L56" s="143">
        <v>0</v>
      </c>
      <c r="M56" s="126" t="e">
        <f t="shared" si="2"/>
        <v>#DIV/0!</v>
      </c>
      <c r="N56" s="140" t="s">
        <v>214</v>
      </c>
      <c r="O56" s="141" t="s">
        <v>129</v>
      </c>
      <c r="P56" s="141">
        <v>2090</v>
      </c>
      <c r="Q56" s="156">
        <v>2091</v>
      </c>
      <c r="R56" s="141" t="s">
        <v>80</v>
      </c>
      <c r="S56" s="141" t="s">
        <v>80</v>
      </c>
      <c r="T56" s="176">
        <f t="shared" si="3"/>
        <v>1</v>
      </c>
      <c r="U56" s="141" t="s">
        <v>80</v>
      </c>
      <c r="V56" s="184" t="s">
        <v>215</v>
      </c>
    </row>
    <row r="57" spans="1:25" ht="42.75" customHeight="1" x14ac:dyDescent="0.2">
      <c r="A57" s="374" t="s">
        <v>33</v>
      </c>
      <c r="B57" s="374">
        <v>1</v>
      </c>
      <c r="C57" s="374" t="s">
        <v>216</v>
      </c>
      <c r="D57" s="382" t="s">
        <v>217</v>
      </c>
      <c r="E57" s="383"/>
      <c r="F57" s="383"/>
      <c r="G57" s="383"/>
      <c r="H57" s="383"/>
      <c r="I57" s="383"/>
      <c r="J57" s="383"/>
      <c r="K57" s="383"/>
      <c r="L57" s="383"/>
      <c r="M57" s="384"/>
      <c r="N57" s="154" t="s">
        <v>218</v>
      </c>
      <c r="O57" s="155" t="s">
        <v>79</v>
      </c>
      <c r="P57" s="155">
        <v>7100</v>
      </c>
      <c r="Q57" s="156">
        <v>12326</v>
      </c>
      <c r="R57" s="181">
        <f t="shared" si="0"/>
        <v>1</v>
      </c>
      <c r="S57" s="155" t="s">
        <v>80</v>
      </c>
      <c r="T57" s="187" t="s">
        <v>80</v>
      </c>
      <c r="U57" s="155" t="s">
        <v>80</v>
      </c>
      <c r="V57" s="177" t="s">
        <v>85</v>
      </c>
    </row>
    <row r="58" spans="1:25" ht="199.5" customHeight="1" x14ac:dyDescent="0.2">
      <c r="A58" s="375"/>
      <c r="B58" s="375"/>
      <c r="C58" s="375"/>
      <c r="D58" s="379"/>
      <c r="E58" s="380"/>
      <c r="F58" s="380"/>
      <c r="G58" s="380"/>
      <c r="H58" s="380"/>
      <c r="I58" s="380"/>
      <c r="J58" s="380"/>
      <c r="K58" s="380"/>
      <c r="L58" s="380"/>
      <c r="M58" s="381"/>
      <c r="N58" s="154" t="s">
        <v>219</v>
      </c>
      <c r="O58" s="155" t="s">
        <v>46</v>
      </c>
      <c r="P58" s="155">
        <v>100</v>
      </c>
      <c r="Q58" s="156">
        <v>100</v>
      </c>
      <c r="R58" s="181">
        <f t="shared" si="0"/>
        <v>1</v>
      </c>
      <c r="S58" s="155" t="s">
        <v>80</v>
      </c>
      <c r="T58" s="187" t="s">
        <v>80</v>
      </c>
      <c r="U58" s="188" t="s">
        <v>80</v>
      </c>
      <c r="V58" s="189" t="s">
        <v>85</v>
      </c>
    </row>
    <row r="59" spans="1:25" ht="25.5" customHeight="1" x14ac:dyDescent="0.2">
      <c r="A59" s="159" t="s">
        <v>33</v>
      </c>
      <c r="B59" s="159">
        <v>1</v>
      </c>
      <c r="C59" s="159" t="s">
        <v>216</v>
      </c>
      <c r="D59" s="361" t="s">
        <v>220</v>
      </c>
      <c r="E59" s="362"/>
      <c r="F59" s="362"/>
      <c r="G59" s="362"/>
      <c r="H59" s="362"/>
      <c r="I59" s="362"/>
      <c r="J59" s="362"/>
      <c r="K59" s="362"/>
      <c r="L59" s="362"/>
      <c r="M59" s="362"/>
      <c r="N59" s="362"/>
      <c r="O59" s="362"/>
      <c r="P59" s="362"/>
      <c r="Q59" s="362"/>
      <c r="R59" s="362"/>
      <c r="S59" s="362"/>
      <c r="T59" s="362"/>
      <c r="U59" s="362"/>
      <c r="V59" s="428"/>
    </row>
    <row r="60" spans="1:25" ht="197.25" customHeight="1" x14ac:dyDescent="0.2">
      <c r="A60" s="119" t="s">
        <v>33</v>
      </c>
      <c r="B60" s="119">
        <v>1</v>
      </c>
      <c r="C60" s="190" t="s">
        <v>221</v>
      </c>
      <c r="D60" s="140" t="s">
        <v>222</v>
      </c>
      <c r="E60" s="140" t="s">
        <v>223</v>
      </c>
      <c r="F60" s="140" t="s">
        <v>168</v>
      </c>
      <c r="G60" s="191">
        <v>18556.599999999999</v>
      </c>
      <c r="H60" s="191">
        <v>17620.25</v>
      </c>
      <c r="I60" s="191">
        <v>118.69</v>
      </c>
      <c r="J60" s="191">
        <v>147.18</v>
      </c>
      <c r="K60" s="125">
        <f t="shared" si="1"/>
        <v>17648.740000000002</v>
      </c>
      <c r="L60" s="192">
        <v>2</v>
      </c>
      <c r="M60" s="193">
        <f t="shared" si="2"/>
        <v>0.95117868345316003</v>
      </c>
      <c r="N60" s="140" t="s">
        <v>224</v>
      </c>
      <c r="O60" s="141" t="s">
        <v>79</v>
      </c>
      <c r="P60" s="141">
        <v>1200</v>
      </c>
      <c r="Q60" s="156">
        <v>1803</v>
      </c>
      <c r="R60" s="141" t="s">
        <v>80</v>
      </c>
      <c r="S60" s="141" t="s">
        <v>80</v>
      </c>
      <c r="T60" s="176">
        <f t="shared" si="3"/>
        <v>1</v>
      </c>
      <c r="U60" s="194" t="s">
        <v>80</v>
      </c>
      <c r="V60" s="195" t="s">
        <v>85</v>
      </c>
    </row>
    <row r="61" spans="1:25" ht="70.5" customHeight="1" x14ac:dyDescent="0.2">
      <c r="A61" s="119" t="s">
        <v>33</v>
      </c>
      <c r="B61" s="119" t="s">
        <v>93</v>
      </c>
      <c r="C61" s="190" t="s">
        <v>225</v>
      </c>
      <c r="D61" s="140" t="s">
        <v>226</v>
      </c>
      <c r="E61" s="140" t="s">
        <v>223</v>
      </c>
      <c r="F61" s="140" t="s">
        <v>168</v>
      </c>
      <c r="G61" s="191">
        <v>1522</v>
      </c>
      <c r="H61" s="191">
        <v>1522</v>
      </c>
      <c r="I61" s="191">
        <v>0</v>
      </c>
      <c r="J61" s="191">
        <v>0</v>
      </c>
      <c r="K61" s="125">
        <f t="shared" si="1"/>
        <v>1522</v>
      </c>
      <c r="L61" s="192">
        <v>0</v>
      </c>
      <c r="M61" s="193">
        <f t="shared" si="2"/>
        <v>1</v>
      </c>
      <c r="N61" s="140" t="s">
        <v>227</v>
      </c>
      <c r="O61" s="141" t="s">
        <v>79</v>
      </c>
      <c r="P61" s="141">
        <v>46138</v>
      </c>
      <c r="Q61" s="156">
        <v>12326</v>
      </c>
      <c r="R61" s="141" t="s">
        <v>80</v>
      </c>
      <c r="S61" s="141" t="s">
        <v>80</v>
      </c>
      <c r="T61" s="176">
        <f t="shared" si="3"/>
        <v>0.26715505656942218</v>
      </c>
      <c r="U61" s="141" t="s">
        <v>80</v>
      </c>
      <c r="V61" s="168" t="s">
        <v>228</v>
      </c>
    </row>
    <row r="62" spans="1:25" ht="17.25" customHeight="1" x14ac:dyDescent="0.2">
      <c r="A62" s="429" t="s">
        <v>229</v>
      </c>
      <c r="B62" s="430"/>
      <c r="C62" s="430"/>
      <c r="D62" s="430"/>
      <c r="E62" s="430"/>
      <c r="F62" s="431"/>
      <c r="G62" s="432"/>
      <c r="H62" s="369"/>
      <c r="I62" s="369"/>
      <c r="J62" s="369"/>
      <c r="K62" s="369"/>
      <c r="L62" s="369"/>
      <c r="M62" s="370"/>
      <c r="N62" s="196"/>
      <c r="O62" s="196"/>
      <c r="P62" s="196"/>
      <c r="Q62" s="196"/>
      <c r="R62" s="196"/>
      <c r="S62" s="196"/>
      <c r="T62" s="196"/>
      <c r="U62" s="196"/>
      <c r="V62" s="196"/>
    </row>
    <row r="63" spans="1:25" ht="17.25" customHeight="1" x14ac:dyDescent="0.25">
      <c r="A63" s="334" t="s">
        <v>230</v>
      </c>
      <c r="B63" s="433"/>
      <c r="C63" s="433"/>
      <c r="D63" s="433"/>
      <c r="E63" s="433"/>
      <c r="F63" s="434"/>
      <c r="G63" s="197">
        <f>G64+G70</f>
        <v>20420.809999999998</v>
      </c>
      <c r="H63" s="197">
        <f t="shared" ref="H63:L63" si="4">H64+H70</f>
        <v>19484.46</v>
      </c>
      <c r="I63" s="197">
        <f t="shared" si="4"/>
        <v>118.69</v>
      </c>
      <c r="J63" s="197">
        <f t="shared" si="4"/>
        <v>147.18</v>
      </c>
      <c r="K63" s="197">
        <f t="shared" si="4"/>
        <v>19512.95</v>
      </c>
      <c r="L63" s="197">
        <f t="shared" si="4"/>
        <v>2</v>
      </c>
      <c r="M63" s="198">
        <f t="shared" si="2"/>
        <v>0.95563600425294137</v>
      </c>
      <c r="N63" s="310" t="s">
        <v>231</v>
      </c>
      <c r="O63" s="341"/>
      <c r="P63" s="341"/>
      <c r="Q63" s="342"/>
      <c r="R63" s="343">
        <f>SUM(R18,S19,R20,R21,R22,R43,R47:R48,R57:R58)</f>
        <v>8.2896908807216256</v>
      </c>
      <c r="S63" s="344"/>
      <c r="T63" s="315" t="s">
        <v>80</v>
      </c>
      <c r="U63" s="345"/>
      <c r="V63" s="199" t="s">
        <v>80</v>
      </c>
    </row>
    <row r="64" spans="1:25" ht="30" customHeight="1" x14ac:dyDescent="0.25">
      <c r="A64" s="309" t="s">
        <v>232</v>
      </c>
      <c r="B64" s="284"/>
      <c r="C64" s="284"/>
      <c r="D64" s="284"/>
      <c r="E64" s="284"/>
      <c r="F64" s="285"/>
      <c r="G64" s="200">
        <f>G66+G68</f>
        <v>20420.809999999998</v>
      </c>
      <c r="H64" s="200">
        <f t="shared" ref="H64:L64" si="5">H66+H68</f>
        <v>19484.46</v>
      </c>
      <c r="I64" s="200">
        <f t="shared" si="5"/>
        <v>118.69</v>
      </c>
      <c r="J64" s="200">
        <f t="shared" si="5"/>
        <v>147.18</v>
      </c>
      <c r="K64" s="200">
        <f t="shared" si="5"/>
        <v>19512.95</v>
      </c>
      <c r="L64" s="200">
        <f t="shared" si="5"/>
        <v>2</v>
      </c>
      <c r="M64" s="201" t="s">
        <v>80</v>
      </c>
      <c r="N64" s="310" t="s">
        <v>233</v>
      </c>
      <c r="O64" s="311"/>
      <c r="P64" s="311"/>
      <c r="Q64" s="312"/>
      <c r="R64" s="313">
        <v>10</v>
      </c>
      <c r="S64" s="314"/>
      <c r="T64" s="315" t="s">
        <v>80</v>
      </c>
      <c r="U64" s="316"/>
      <c r="V64" s="202" t="s">
        <v>80</v>
      </c>
      <c r="W64" s="203"/>
      <c r="Y64" s="203"/>
    </row>
    <row r="65" spans="1:22" ht="18.75" customHeight="1" x14ac:dyDescent="0.25">
      <c r="A65" s="309" t="s">
        <v>234</v>
      </c>
      <c r="B65" s="284"/>
      <c r="C65" s="284"/>
      <c r="D65" s="284"/>
      <c r="E65" s="284"/>
      <c r="F65" s="285"/>
      <c r="G65" s="200"/>
      <c r="H65" s="200"/>
      <c r="I65" s="200"/>
      <c r="J65" s="200"/>
      <c r="K65" s="204"/>
      <c r="L65" s="205"/>
      <c r="M65" s="206" t="s">
        <v>80</v>
      </c>
      <c r="N65" s="317" t="s">
        <v>235</v>
      </c>
      <c r="O65" s="318"/>
      <c r="P65" s="318"/>
      <c r="Q65" s="319"/>
      <c r="R65" s="323">
        <f>R63/R64</f>
        <v>0.82896908807216252</v>
      </c>
      <c r="S65" s="324"/>
      <c r="T65" s="421" t="s">
        <v>80</v>
      </c>
      <c r="U65" s="422"/>
      <c r="V65" s="425" t="s">
        <v>80</v>
      </c>
    </row>
    <row r="66" spans="1:22" ht="33" customHeight="1" x14ac:dyDescent="0.25">
      <c r="A66" s="283" t="s">
        <v>236</v>
      </c>
      <c r="B66" s="284"/>
      <c r="C66" s="284"/>
      <c r="D66" s="284"/>
      <c r="E66" s="284"/>
      <c r="F66" s="285"/>
      <c r="G66" s="200">
        <f>G42+G45+G60+G61</f>
        <v>20328.599999999999</v>
      </c>
      <c r="H66" s="200">
        <f t="shared" ref="H66:L66" si="6">H42+H45+H60+H61</f>
        <v>19392.25</v>
      </c>
      <c r="I66" s="200">
        <f t="shared" si="6"/>
        <v>118.69</v>
      </c>
      <c r="J66" s="200">
        <f t="shared" si="6"/>
        <v>147.18</v>
      </c>
      <c r="K66" s="200">
        <f t="shared" si="6"/>
        <v>19420.740000000002</v>
      </c>
      <c r="L66" s="200">
        <f t="shared" si="6"/>
        <v>2</v>
      </c>
      <c r="M66" s="206" t="s">
        <v>80</v>
      </c>
      <c r="N66" s="320"/>
      <c r="O66" s="321"/>
      <c r="P66" s="321"/>
      <c r="Q66" s="322"/>
      <c r="R66" s="325"/>
      <c r="S66" s="326"/>
      <c r="T66" s="423"/>
      <c r="U66" s="424"/>
      <c r="V66" s="426"/>
    </row>
    <row r="67" spans="1:22" ht="19.5" customHeight="1" x14ac:dyDescent="0.25">
      <c r="A67" s="283" t="s">
        <v>237</v>
      </c>
      <c r="B67" s="284"/>
      <c r="C67" s="284"/>
      <c r="D67" s="284"/>
      <c r="E67" s="284"/>
      <c r="F67" s="285"/>
      <c r="G67" s="200">
        <v>0</v>
      </c>
      <c r="H67" s="200">
        <v>0</v>
      </c>
      <c r="I67" s="200">
        <v>0</v>
      </c>
      <c r="J67" s="200">
        <v>0</v>
      </c>
      <c r="K67" s="200">
        <v>0</v>
      </c>
      <c r="L67" s="200">
        <v>0</v>
      </c>
      <c r="M67" s="206" t="s">
        <v>80</v>
      </c>
      <c r="N67" s="320"/>
      <c r="O67" s="321"/>
      <c r="P67" s="321"/>
      <c r="Q67" s="322"/>
      <c r="R67" s="325"/>
      <c r="S67" s="326"/>
      <c r="T67" s="423"/>
      <c r="U67" s="424"/>
      <c r="V67" s="427"/>
    </row>
    <row r="68" spans="1:22" ht="18" customHeight="1" x14ac:dyDescent="0.25">
      <c r="A68" s="283" t="s">
        <v>238</v>
      </c>
      <c r="B68" s="284"/>
      <c r="C68" s="284"/>
      <c r="D68" s="284"/>
      <c r="E68" s="284"/>
      <c r="F68" s="285"/>
      <c r="G68" s="200">
        <f>G41</f>
        <v>92.21</v>
      </c>
      <c r="H68" s="200">
        <f t="shared" ref="H68:L68" si="7">H41</f>
        <v>92.21</v>
      </c>
      <c r="I68" s="200">
        <f t="shared" si="7"/>
        <v>0</v>
      </c>
      <c r="J68" s="200">
        <f t="shared" si="7"/>
        <v>0</v>
      </c>
      <c r="K68" s="200">
        <f t="shared" si="7"/>
        <v>92.21</v>
      </c>
      <c r="L68" s="200">
        <f t="shared" si="7"/>
        <v>0</v>
      </c>
      <c r="M68" s="201" t="s">
        <v>80</v>
      </c>
      <c r="N68" s="286" t="s">
        <v>239</v>
      </c>
      <c r="O68" s="286"/>
      <c r="P68" s="286"/>
      <c r="Q68" s="287"/>
      <c r="R68" s="288" t="s">
        <v>80</v>
      </c>
      <c r="S68" s="288"/>
      <c r="T68" s="289">
        <f>SUM(T24:T34,U35,T36:T42,T45:T46,T50:T56,T60,T61)</f>
        <v>26.794396281697971</v>
      </c>
      <c r="U68" s="289"/>
      <c r="V68" s="207" t="s">
        <v>80</v>
      </c>
    </row>
    <row r="69" spans="1:22" ht="30.75" customHeight="1" x14ac:dyDescent="0.25">
      <c r="A69" s="283" t="s">
        <v>240</v>
      </c>
      <c r="B69" s="284"/>
      <c r="C69" s="284"/>
      <c r="D69" s="284"/>
      <c r="E69" s="284"/>
      <c r="F69" s="285"/>
      <c r="G69" s="200">
        <v>0</v>
      </c>
      <c r="H69" s="200">
        <v>0</v>
      </c>
      <c r="I69" s="200">
        <v>0</v>
      </c>
      <c r="J69" s="200">
        <v>0</v>
      </c>
      <c r="K69" s="200">
        <v>0</v>
      </c>
      <c r="L69" s="200">
        <v>0</v>
      </c>
      <c r="M69" s="201" t="s">
        <v>80</v>
      </c>
      <c r="N69" s="287" t="s">
        <v>241</v>
      </c>
      <c r="O69" s="290"/>
      <c r="P69" s="290"/>
      <c r="Q69" s="291"/>
      <c r="R69" s="292" t="s">
        <v>80</v>
      </c>
      <c r="S69" s="293"/>
      <c r="T69" s="294">
        <v>29</v>
      </c>
      <c r="U69" s="295"/>
      <c r="V69" s="208" t="s">
        <v>80</v>
      </c>
    </row>
    <row r="70" spans="1:22" ht="23.25" customHeight="1" x14ac:dyDescent="0.25">
      <c r="A70" s="296" t="s">
        <v>242</v>
      </c>
      <c r="B70" s="297"/>
      <c r="C70" s="297"/>
      <c r="D70" s="297"/>
      <c r="E70" s="297"/>
      <c r="F70" s="298"/>
      <c r="G70" s="200">
        <v>0</v>
      </c>
      <c r="H70" s="200">
        <v>0</v>
      </c>
      <c r="I70" s="200">
        <v>0</v>
      </c>
      <c r="J70" s="200">
        <v>0</v>
      </c>
      <c r="K70" s="200">
        <v>0</v>
      </c>
      <c r="L70" s="200">
        <v>0</v>
      </c>
      <c r="M70" s="201" t="s">
        <v>80</v>
      </c>
      <c r="N70" s="299" t="s">
        <v>243</v>
      </c>
      <c r="O70" s="300"/>
      <c r="P70" s="300"/>
      <c r="Q70" s="301"/>
      <c r="R70" s="420" t="s">
        <v>80</v>
      </c>
      <c r="S70" s="420"/>
      <c r="T70" s="308">
        <f>T68/T69</f>
        <v>0.92394469936889556</v>
      </c>
      <c r="U70" s="308"/>
      <c r="V70" s="420" t="s">
        <v>80</v>
      </c>
    </row>
    <row r="71" spans="1:22" ht="8.25" customHeight="1" x14ac:dyDescent="0.25">
      <c r="A71" s="268"/>
      <c r="B71" s="268"/>
      <c r="C71" s="268"/>
      <c r="D71" s="268"/>
      <c r="E71" s="268"/>
      <c r="F71" s="268"/>
      <c r="G71" s="209"/>
      <c r="H71" s="209"/>
      <c r="I71" s="209"/>
      <c r="J71" s="209"/>
      <c r="K71" s="204"/>
      <c r="L71" s="204"/>
      <c r="M71" s="201"/>
      <c r="N71" s="302"/>
      <c r="O71" s="303"/>
      <c r="P71" s="303"/>
      <c r="Q71" s="304"/>
      <c r="R71" s="420"/>
      <c r="S71" s="420"/>
      <c r="T71" s="308"/>
      <c r="U71" s="308"/>
      <c r="V71" s="420"/>
    </row>
    <row r="72" spans="1:22" ht="15" customHeight="1" x14ac:dyDescent="0.25">
      <c r="A72" s="268"/>
      <c r="B72" s="268"/>
      <c r="C72" s="268"/>
      <c r="D72" s="268"/>
      <c r="E72" s="268"/>
      <c r="F72" s="268"/>
      <c r="G72" s="210"/>
      <c r="H72" s="210"/>
      <c r="I72" s="210"/>
      <c r="J72" s="210"/>
      <c r="K72" s="211"/>
      <c r="L72" s="211"/>
      <c r="M72" s="212"/>
      <c r="N72" s="305"/>
      <c r="O72" s="306"/>
      <c r="P72" s="306"/>
      <c r="Q72" s="307"/>
      <c r="R72" s="420"/>
      <c r="S72" s="420"/>
      <c r="T72" s="308"/>
      <c r="U72" s="308"/>
      <c r="V72" s="420"/>
    </row>
    <row r="73" spans="1:22" ht="33" customHeight="1" x14ac:dyDescent="0.25">
      <c r="A73" s="269"/>
      <c r="B73" s="270"/>
      <c r="C73" s="270"/>
      <c r="D73" s="270"/>
      <c r="E73" s="270"/>
      <c r="F73" s="271"/>
      <c r="G73" s="213"/>
      <c r="H73" s="213"/>
      <c r="I73" s="213"/>
      <c r="J73" s="213"/>
      <c r="K73" s="214"/>
      <c r="L73" s="214"/>
      <c r="M73" s="215"/>
      <c r="N73" s="272" t="s">
        <v>244</v>
      </c>
      <c r="O73" s="273"/>
      <c r="P73" s="273"/>
      <c r="Q73" s="274"/>
      <c r="R73" s="275">
        <f>0.5*R65+0.3*T70+0.2*M63</f>
        <v>0.88279515469733816</v>
      </c>
      <c r="S73" s="276"/>
      <c r="T73" s="276"/>
      <c r="U73" s="277"/>
      <c r="V73" s="216" t="s">
        <v>80</v>
      </c>
    </row>
    <row r="74" spans="1:22" ht="22.5" customHeight="1" x14ac:dyDescent="0.2">
      <c r="A74" s="278"/>
      <c r="B74" s="278"/>
      <c r="C74" s="278"/>
      <c r="D74" s="278"/>
      <c r="E74" s="278"/>
      <c r="F74" s="278"/>
      <c r="G74" s="217"/>
      <c r="H74" s="217"/>
      <c r="I74" s="217"/>
      <c r="J74" s="217"/>
      <c r="K74" s="217"/>
      <c r="L74" s="217"/>
      <c r="M74" s="217"/>
      <c r="N74" s="279" t="s">
        <v>245</v>
      </c>
      <c r="O74" s="280"/>
      <c r="P74" s="280"/>
      <c r="Q74" s="281"/>
      <c r="R74" s="282" t="str">
        <f>IF(R73&gt;=0.95,"Высокая эффективность",IF(AND(R73&lt;0.95,R73&gt;=0.8),"Средняя эффективность",IF(AND(R73&lt;0.8,R73&gt;=0.7),"Эффективность удовлетворительная",IF(R73&lt;0.7,"Эффективность неудовлетворительная",""))))</f>
        <v>Средняя эффективность</v>
      </c>
      <c r="S74" s="282"/>
      <c r="T74" s="282"/>
      <c r="U74" s="282"/>
      <c r="V74" s="218" t="s">
        <v>80</v>
      </c>
    </row>
    <row r="75" spans="1:22" ht="36.75" customHeight="1" x14ac:dyDescent="0.2">
      <c r="A75" s="219" t="s">
        <v>33</v>
      </c>
      <c r="B75" s="219" t="s">
        <v>246</v>
      </c>
      <c r="C75" s="219" t="s">
        <v>76</v>
      </c>
      <c r="D75" s="417" t="s">
        <v>247</v>
      </c>
      <c r="E75" s="417"/>
      <c r="F75" s="417"/>
      <c r="G75" s="417"/>
      <c r="H75" s="417"/>
      <c r="I75" s="417"/>
      <c r="J75" s="417"/>
      <c r="K75" s="417"/>
      <c r="L75" s="417"/>
      <c r="M75" s="417"/>
      <c r="N75" s="417"/>
      <c r="O75" s="417"/>
      <c r="P75" s="417"/>
      <c r="Q75" s="417"/>
      <c r="R75" s="417"/>
      <c r="S75" s="417"/>
      <c r="T75" s="417"/>
      <c r="U75" s="417"/>
      <c r="V75" s="418"/>
    </row>
    <row r="76" spans="1:22" ht="132" customHeight="1" x14ac:dyDescent="0.2">
      <c r="A76" s="419" t="s">
        <v>33</v>
      </c>
      <c r="B76" s="419" t="s">
        <v>246</v>
      </c>
      <c r="C76" s="419" t="s">
        <v>76</v>
      </c>
      <c r="D76" s="383" t="s">
        <v>248</v>
      </c>
      <c r="E76" s="383"/>
      <c r="F76" s="383"/>
      <c r="G76" s="383"/>
      <c r="H76" s="383"/>
      <c r="I76" s="383"/>
      <c r="J76" s="383"/>
      <c r="K76" s="383"/>
      <c r="L76" s="383"/>
      <c r="M76" s="384"/>
      <c r="N76" s="72" t="s">
        <v>249</v>
      </c>
      <c r="O76" s="95" t="s">
        <v>46</v>
      </c>
      <c r="P76" s="96">
        <v>45.83</v>
      </c>
      <c r="Q76" s="97">
        <v>54</v>
      </c>
      <c r="R76" s="89">
        <f>IF((Q76/P76)&lt;1,Q76/P76,1)</f>
        <v>1</v>
      </c>
      <c r="S76" s="85" t="s">
        <v>80</v>
      </c>
      <c r="T76" s="98" t="s">
        <v>80</v>
      </c>
      <c r="U76" s="98" t="s">
        <v>80</v>
      </c>
      <c r="V76" s="220" t="s">
        <v>85</v>
      </c>
    </row>
    <row r="77" spans="1:22" ht="142.5" customHeight="1" x14ac:dyDescent="0.2">
      <c r="A77" s="419"/>
      <c r="B77" s="419"/>
      <c r="C77" s="419"/>
      <c r="D77" s="377"/>
      <c r="E77" s="377"/>
      <c r="F77" s="377"/>
      <c r="G77" s="377"/>
      <c r="H77" s="377"/>
      <c r="I77" s="377"/>
      <c r="J77" s="377"/>
      <c r="K77" s="377"/>
      <c r="L77" s="377"/>
      <c r="M77" s="378"/>
      <c r="N77" s="154" t="s">
        <v>250</v>
      </c>
      <c r="O77" s="91" t="s">
        <v>88</v>
      </c>
      <c r="P77" s="74">
        <v>1.7</v>
      </c>
      <c r="Q77" s="103">
        <v>1.4</v>
      </c>
      <c r="R77" s="104" t="s">
        <v>80</v>
      </c>
      <c r="S77" s="89">
        <f>IF((P77/Q77)&lt;1,P77/Q77,1)</f>
        <v>1</v>
      </c>
      <c r="T77" s="98" t="s">
        <v>80</v>
      </c>
      <c r="U77" s="98" t="s">
        <v>80</v>
      </c>
      <c r="V77" s="221" t="s">
        <v>85</v>
      </c>
    </row>
    <row r="78" spans="1:22" ht="142.5" customHeight="1" x14ac:dyDescent="0.2">
      <c r="A78" s="419"/>
      <c r="B78" s="419"/>
      <c r="C78" s="419"/>
      <c r="D78" s="377"/>
      <c r="E78" s="377"/>
      <c r="F78" s="377"/>
      <c r="G78" s="377"/>
      <c r="H78" s="377"/>
      <c r="I78" s="377"/>
      <c r="J78" s="377"/>
      <c r="K78" s="377"/>
      <c r="L78" s="377"/>
      <c r="M78" s="378"/>
      <c r="N78" s="154" t="s">
        <v>251</v>
      </c>
      <c r="O78" s="91" t="s">
        <v>79</v>
      </c>
      <c r="P78" s="74">
        <v>1500</v>
      </c>
      <c r="Q78" s="103">
        <v>2485</v>
      </c>
      <c r="R78" s="89">
        <f t="shared" ref="R78:R98" si="8">IF((Q78/P78)&lt;1,Q78/P78,1)</f>
        <v>1</v>
      </c>
      <c r="S78" s="85" t="s">
        <v>80</v>
      </c>
      <c r="T78" s="98" t="s">
        <v>80</v>
      </c>
      <c r="U78" s="98" t="s">
        <v>80</v>
      </c>
      <c r="V78" s="221" t="s">
        <v>85</v>
      </c>
    </row>
    <row r="79" spans="1:22" ht="342.75" customHeight="1" x14ac:dyDescent="0.2">
      <c r="A79" s="419"/>
      <c r="B79" s="419"/>
      <c r="C79" s="419"/>
      <c r="D79" s="377"/>
      <c r="E79" s="377"/>
      <c r="F79" s="377"/>
      <c r="G79" s="377"/>
      <c r="H79" s="377"/>
      <c r="I79" s="377"/>
      <c r="J79" s="377"/>
      <c r="K79" s="377"/>
      <c r="L79" s="377"/>
      <c r="M79" s="378"/>
      <c r="N79" s="154" t="s">
        <v>252</v>
      </c>
      <c r="O79" s="91" t="s">
        <v>79</v>
      </c>
      <c r="P79" s="74">
        <v>30000</v>
      </c>
      <c r="Q79" s="103">
        <v>37451</v>
      </c>
      <c r="R79" s="89">
        <f t="shared" si="8"/>
        <v>1</v>
      </c>
      <c r="S79" s="85" t="s">
        <v>80</v>
      </c>
      <c r="T79" s="98" t="s">
        <v>80</v>
      </c>
      <c r="U79" s="98" t="s">
        <v>80</v>
      </c>
      <c r="V79" s="221" t="s">
        <v>85</v>
      </c>
    </row>
    <row r="80" spans="1:22" ht="155.25" customHeight="1" x14ac:dyDescent="0.2">
      <c r="A80" s="419"/>
      <c r="B80" s="419"/>
      <c r="C80" s="419"/>
      <c r="D80" s="377"/>
      <c r="E80" s="377"/>
      <c r="F80" s="377"/>
      <c r="G80" s="377"/>
      <c r="H80" s="377"/>
      <c r="I80" s="377"/>
      <c r="J80" s="377"/>
      <c r="K80" s="377"/>
      <c r="L80" s="377"/>
      <c r="M80" s="378"/>
      <c r="N80" s="154" t="s">
        <v>253</v>
      </c>
      <c r="O80" s="91" t="s">
        <v>46</v>
      </c>
      <c r="P80" s="74">
        <v>85</v>
      </c>
      <c r="Q80" s="103">
        <v>99</v>
      </c>
      <c r="R80" s="89">
        <f t="shared" si="8"/>
        <v>1</v>
      </c>
      <c r="S80" s="85" t="s">
        <v>80</v>
      </c>
      <c r="T80" s="98" t="s">
        <v>80</v>
      </c>
      <c r="U80" s="98" t="s">
        <v>80</v>
      </c>
      <c r="V80" s="221" t="s">
        <v>85</v>
      </c>
    </row>
    <row r="81" spans="1:22" ht="210.75" customHeight="1" x14ac:dyDescent="0.2">
      <c r="A81" s="419"/>
      <c r="B81" s="419"/>
      <c r="C81" s="419"/>
      <c r="D81" s="377"/>
      <c r="E81" s="377"/>
      <c r="F81" s="377"/>
      <c r="G81" s="377"/>
      <c r="H81" s="377"/>
      <c r="I81" s="377"/>
      <c r="J81" s="377"/>
      <c r="K81" s="377"/>
      <c r="L81" s="377"/>
      <c r="M81" s="378"/>
      <c r="N81" s="154" t="s">
        <v>254</v>
      </c>
      <c r="O81" s="91" t="s">
        <v>79</v>
      </c>
      <c r="P81" s="74">
        <v>0</v>
      </c>
      <c r="Q81" s="103">
        <v>0</v>
      </c>
      <c r="R81" s="89">
        <f>IFERROR(P81/Q81,1)</f>
        <v>1</v>
      </c>
      <c r="S81" s="85" t="s">
        <v>80</v>
      </c>
      <c r="T81" s="98" t="s">
        <v>80</v>
      </c>
      <c r="U81" s="98" t="s">
        <v>80</v>
      </c>
      <c r="V81" s="222" t="s">
        <v>85</v>
      </c>
    </row>
    <row r="82" spans="1:22" ht="102.75" customHeight="1" x14ac:dyDescent="0.2">
      <c r="A82" s="419"/>
      <c r="B82" s="419"/>
      <c r="C82" s="419"/>
      <c r="D82" s="377"/>
      <c r="E82" s="377"/>
      <c r="F82" s="377"/>
      <c r="G82" s="377"/>
      <c r="H82" s="377"/>
      <c r="I82" s="377"/>
      <c r="J82" s="377"/>
      <c r="K82" s="377"/>
      <c r="L82" s="377"/>
      <c r="M82" s="378"/>
      <c r="N82" s="154" t="s">
        <v>255</v>
      </c>
      <c r="O82" s="91" t="s">
        <v>129</v>
      </c>
      <c r="P82" s="74">
        <v>4800</v>
      </c>
      <c r="Q82" s="103">
        <v>1336</v>
      </c>
      <c r="R82" s="89">
        <f t="shared" si="8"/>
        <v>0.27833333333333332</v>
      </c>
      <c r="S82" s="85" t="s">
        <v>80</v>
      </c>
      <c r="T82" s="98" t="s">
        <v>80</v>
      </c>
      <c r="U82" s="98" t="s">
        <v>80</v>
      </c>
      <c r="V82" s="223"/>
    </row>
    <row r="83" spans="1:22" ht="171.75" customHeight="1" x14ac:dyDescent="0.2">
      <c r="A83" s="419"/>
      <c r="B83" s="419"/>
      <c r="C83" s="419"/>
      <c r="D83" s="380"/>
      <c r="E83" s="380"/>
      <c r="F83" s="380"/>
      <c r="G83" s="380"/>
      <c r="H83" s="380"/>
      <c r="I83" s="380"/>
      <c r="J83" s="380"/>
      <c r="K83" s="380"/>
      <c r="L83" s="380"/>
      <c r="M83" s="381"/>
      <c r="N83" s="154" t="s">
        <v>256</v>
      </c>
      <c r="O83" s="91" t="s">
        <v>79</v>
      </c>
      <c r="P83" s="74">
        <v>0</v>
      </c>
      <c r="Q83" s="103">
        <v>0</v>
      </c>
      <c r="R83" s="89">
        <f>IFERROR(P83/Q83,1)</f>
        <v>1</v>
      </c>
      <c r="S83" s="85" t="s">
        <v>80</v>
      </c>
      <c r="T83" s="98" t="s">
        <v>80</v>
      </c>
      <c r="U83" s="98" t="s">
        <v>80</v>
      </c>
      <c r="V83" s="222" t="s">
        <v>85</v>
      </c>
    </row>
    <row r="84" spans="1:22" ht="252" customHeight="1" x14ac:dyDescent="0.2">
      <c r="A84" s="69" t="s">
        <v>33</v>
      </c>
      <c r="B84" s="69" t="s">
        <v>246</v>
      </c>
      <c r="C84" s="69" t="s">
        <v>94</v>
      </c>
      <c r="D84" s="382" t="s">
        <v>257</v>
      </c>
      <c r="E84" s="383"/>
      <c r="F84" s="383"/>
      <c r="G84" s="383"/>
      <c r="H84" s="383"/>
      <c r="I84" s="383"/>
      <c r="J84" s="383"/>
      <c r="K84" s="383"/>
      <c r="L84" s="383"/>
      <c r="M84" s="384"/>
      <c r="N84" s="154" t="s">
        <v>258</v>
      </c>
      <c r="O84" s="224" t="s">
        <v>79</v>
      </c>
      <c r="P84" s="188">
        <v>33</v>
      </c>
      <c r="Q84" s="225">
        <v>40</v>
      </c>
      <c r="R84" s="89">
        <f t="shared" si="8"/>
        <v>1</v>
      </c>
      <c r="S84" s="85" t="s">
        <v>80</v>
      </c>
      <c r="T84" s="226" t="s">
        <v>80</v>
      </c>
      <c r="U84" s="226" t="s">
        <v>80</v>
      </c>
      <c r="V84" s="222" t="s">
        <v>85</v>
      </c>
    </row>
    <row r="85" spans="1:22" ht="27" customHeight="1" x14ac:dyDescent="0.2">
      <c r="A85" s="159" t="s">
        <v>33</v>
      </c>
      <c r="B85" s="159">
        <v>2</v>
      </c>
      <c r="C85" s="227" t="s">
        <v>182</v>
      </c>
      <c r="D85" s="283" t="s">
        <v>259</v>
      </c>
      <c r="E85" s="404"/>
      <c r="F85" s="404"/>
      <c r="G85" s="404"/>
      <c r="H85" s="404"/>
      <c r="I85" s="404"/>
      <c r="J85" s="404"/>
      <c r="K85" s="404"/>
      <c r="L85" s="404"/>
      <c r="M85" s="404"/>
      <c r="N85" s="404"/>
      <c r="O85" s="404"/>
      <c r="P85" s="404"/>
      <c r="Q85" s="404"/>
      <c r="R85" s="404"/>
      <c r="S85" s="404"/>
      <c r="T85" s="404"/>
      <c r="U85" s="404"/>
      <c r="V85" s="405"/>
    </row>
    <row r="86" spans="1:22" ht="39.75" customHeight="1" x14ac:dyDescent="0.2">
      <c r="A86" s="386" t="s">
        <v>33</v>
      </c>
      <c r="B86" s="386">
        <v>2</v>
      </c>
      <c r="C86" s="407" t="s">
        <v>260</v>
      </c>
      <c r="D86" s="390" t="s">
        <v>261</v>
      </c>
      <c r="E86" s="392" t="s">
        <v>262</v>
      </c>
      <c r="F86" s="141" t="s">
        <v>165</v>
      </c>
      <c r="G86" s="151"/>
      <c r="H86" s="151"/>
      <c r="I86" s="151"/>
      <c r="J86" s="151"/>
      <c r="K86" s="125">
        <f t="shared" ref="K86:K96" si="9">H86-I86+J86</f>
        <v>0</v>
      </c>
      <c r="L86" s="152"/>
      <c r="M86" s="126" t="e">
        <f t="shared" si="2"/>
        <v>#DIV/0!</v>
      </c>
      <c r="N86" s="394" t="s">
        <v>263</v>
      </c>
      <c r="O86" s="396" t="s">
        <v>79</v>
      </c>
      <c r="P86" s="396">
        <v>141</v>
      </c>
      <c r="Q86" s="398">
        <v>141</v>
      </c>
      <c r="R86" s="396" t="s">
        <v>80</v>
      </c>
      <c r="S86" s="396" t="s">
        <v>80</v>
      </c>
      <c r="T86" s="400">
        <f t="shared" ref="T86:T93" si="10">IF((Q86/P86)&lt;1,Q86/P86,1)</f>
        <v>1</v>
      </c>
      <c r="U86" s="396" t="s">
        <v>80</v>
      </c>
      <c r="V86" s="415" t="s">
        <v>85</v>
      </c>
    </row>
    <row r="87" spans="1:22" ht="75" customHeight="1" x14ac:dyDescent="0.2">
      <c r="A87" s="406"/>
      <c r="B87" s="406"/>
      <c r="C87" s="408"/>
      <c r="D87" s="409"/>
      <c r="E87" s="410"/>
      <c r="F87" s="136" t="s">
        <v>168</v>
      </c>
      <c r="G87" s="229">
        <v>7833</v>
      </c>
      <c r="H87" s="229">
        <v>7828.35</v>
      </c>
      <c r="I87" s="229"/>
      <c r="J87" s="229"/>
      <c r="K87" s="125">
        <f t="shared" si="9"/>
        <v>7828.35</v>
      </c>
      <c r="L87" s="230"/>
      <c r="M87" s="174">
        <f t="shared" si="2"/>
        <v>0.99940635771734976</v>
      </c>
      <c r="N87" s="411"/>
      <c r="O87" s="412"/>
      <c r="P87" s="412"/>
      <c r="Q87" s="413"/>
      <c r="R87" s="412"/>
      <c r="S87" s="412"/>
      <c r="T87" s="414"/>
      <c r="U87" s="412"/>
      <c r="V87" s="416"/>
    </row>
    <row r="88" spans="1:22" ht="117.75" customHeight="1" x14ac:dyDescent="0.2">
      <c r="A88" s="231" t="s">
        <v>33</v>
      </c>
      <c r="B88" s="231">
        <v>2</v>
      </c>
      <c r="C88" s="231" t="s">
        <v>264</v>
      </c>
      <c r="D88" s="141" t="s">
        <v>265</v>
      </c>
      <c r="E88" s="141" t="s">
        <v>262</v>
      </c>
      <c r="F88" s="141" t="s">
        <v>168</v>
      </c>
      <c r="G88" s="151">
        <v>4958</v>
      </c>
      <c r="H88" s="232">
        <v>4600.09</v>
      </c>
      <c r="I88" s="229"/>
      <c r="J88" s="229">
        <v>64</v>
      </c>
      <c r="K88" s="173">
        <f t="shared" si="9"/>
        <v>4664.09</v>
      </c>
      <c r="L88" s="233">
        <v>187</v>
      </c>
      <c r="M88" s="126">
        <f t="shared" ref="M88:M96" si="11">IF((K88/(G88-L88))&lt;1,(K88/(G88-L88)),1)</f>
        <v>0.97759169985328032</v>
      </c>
      <c r="N88" s="141" t="s">
        <v>266</v>
      </c>
      <c r="O88" s="141" t="s">
        <v>79</v>
      </c>
      <c r="P88" s="234">
        <v>33</v>
      </c>
      <c r="Q88" s="142">
        <v>32</v>
      </c>
      <c r="R88" s="234" t="s">
        <v>80</v>
      </c>
      <c r="S88" s="234" t="s">
        <v>80</v>
      </c>
      <c r="T88" s="130">
        <f t="shared" si="10"/>
        <v>0.96969696969696972</v>
      </c>
      <c r="U88" s="141" t="s">
        <v>80</v>
      </c>
      <c r="V88" s="184" t="s">
        <v>267</v>
      </c>
    </row>
    <row r="89" spans="1:22" ht="33" customHeight="1" x14ac:dyDescent="0.2">
      <c r="A89" s="159" t="s">
        <v>33</v>
      </c>
      <c r="B89" s="159">
        <v>2</v>
      </c>
      <c r="C89" s="159" t="s">
        <v>268</v>
      </c>
      <c r="D89" s="385" t="s">
        <v>269</v>
      </c>
      <c r="E89" s="385"/>
      <c r="F89" s="385"/>
      <c r="G89" s="385"/>
      <c r="H89" s="385"/>
      <c r="I89" s="385"/>
      <c r="J89" s="385"/>
      <c r="K89" s="385"/>
      <c r="L89" s="385"/>
      <c r="M89" s="385"/>
      <c r="N89" s="385"/>
      <c r="O89" s="385"/>
      <c r="P89" s="385"/>
      <c r="Q89" s="385"/>
      <c r="R89" s="385"/>
      <c r="S89" s="385"/>
      <c r="T89" s="385"/>
      <c r="U89" s="385"/>
      <c r="V89" s="385"/>
    </row>
    <row r="90" spans="1:22" ht="112.5" customHeight="1" x14ac:dyDescent="0.2">
      <c r="A90" s="119" t="s">
        <v>33</v>
      </c>
      <c r="B90" s="119">
        <v>2</v>
      </c>
      <c r="C90" s="119" t="s">
        <v>270</v>
      </c>
      <c r="D90" s="139" t="s">
        <v>271</v>
      </c>
      <c r="E90" s="235" t="s">
        <v>262</v>
      </c>
      <c r="F90" s="123" t="s">
        <v>110</v>
      </c>
      <c r="G90" s="236">
        <v>0</v>
      </c>
      <c r="H90" s="236">
        <v>0</v>
      </c>
      <c r="I90" s="236">
        <v>0</v>
      </c>
      <c r="J90" s="236">
        <v>0</v>
      </c>
      <c r="K90" s="125">
        <f t="shared" si="9"/>
        <v>0</v>
      </c>
      <c r="L90" s="236">
        <v>0</v>
      </c>
      <c r="M90" s="126" t="e">
        <f t="shared" si="11"/>
        <v>#DIV/0!</v>
      </c>
      <c r="N90" s="140" t="s">
        <v>272</v>
      </c>
      <c r="O90" s="135" t="s">
        <v>79</v>
      </c>
      <c r="P90" s="141">
        <v>0</v>
      </c>
      <c r="Q90" s="156">
        <v>0</v>
      </c>
      <c r="R90" s="131" t="s">
        <v>80</v>
      </c>
      <c r="S90" s="131" t="s">
        <v>80</v>
      </c>
      <c r="T90" s="130" t="s">
        <v>273</v>
      </c>
      <c r="U90" s="237" t="s">
        <v>80</v>
      </c>
      <c r="V90" s="184" t="s">
        <v>274</v>
      </c>
    </row>
    <row r="91" spans="1:22" ht="75" customHeight="1" x14ac:dyDescent="0.2">
      <c r="A91" s="153" t="s">
        <v>33</v>
      </c>
      <c r="B91" s="153">
        <v>2</v>
      </c>
      <c r="C91" s="153" t="s">
        <v>169</v>
      </c>
      <c r="D91" s="364" t="s">
        <v>275</v>
      </c>
      <c r="E91" s="365"/>
      <c r="F91" s="365"/>
      <c r="G91" s="365"/>
      <c r="H91" s="365"/>
      <c r="I91" s="365"/>
      <c r="J91" s="365"/>
      <c r="K91" s="365"/>
      <c r="L91" s="365"/>
      <c r="M91" s="366"/>
      <c r="N91" s="154" t="s">
        <v>276</v>
      </c>
      <c r="O91" s="178" t="s">
        <v>277</v>
      </c>
      <c r="P91" s="155">
        <v>1.7</v>
      </c>
      <c r="Q91" s="156">
        <v>1.4</v>
      </c>
      <c r="R91" s="85" t="s">
        <v>80</v>
      </c>
      <c r="S91" s="89">
        <f>IF((P91/Q91)&lt;1,P91/Q91,1)</f>
        <v>1</v>
      </c>
      <c r="T91" s="157" t="s">
        <v>80</v>
      </c>
      <c r="U91" s="157" t="s">
        <v>80</v>
      </c>
      <c r="V91" s="184" t="s">
        <v>85</v>
      </c>
    </row>
    <row r="92" spans="1:22" ht="24.75" customHeight="1" x14ac:dyDescent="0.2">
      <c r="A92" s="159" t="s">
        <v>33</v>
      </c>
      <c r="B92" s="159">
        <v>2</v>
      </c>
      <c r="C92" s="159" t="s">
        <v>182</v>
      </c>
      <c r="D92" s="361" t="s">
        <v>278</v>
      </c>
      <c r="E92" s="362"/>
      <c r="F92" s="362"/>
      <c r="G92" s="362"/>
      <c r="H92" s="362"/>
      <c r="I92" s="362"/>
      <c r="J92" s="362"/>
      <c r="K92" s="362"/>
      <c r="L92" s="362"/>
      <c r="M92" s="362"/>
      <c r="N92" s="362"/>
      <c r="O92" s="362"/>
      <c r="P92" s="362"/>
      <c r="Q92" s="362"/>
      <c r="R92" s="362"/>
      <c r="S92" s="362"/>
      <c r="T92" s="362"/>
      <c r="U92" s="362"/>
      <c r="V92" s="363"/>
    </row>
    <row r="93" spans="1:22" ht="114.75" customHeight="1" x14ac:dyDescent="0.2">
      <c r="A93" s="146" t="s">
        <v>33</v>
      </c>
      <c r="B93" s="146">
        <v>2</v>
      </c>
      <c r="C93" s="238" t="s">
        <v>279</v>
      </c>
      <c r="D93" s="133" t="s">
        <v>280</v>
      </c>
      <c r="E93" s="235" t="s">
        <v>262</v>
      </c>
      <c r="F93" s="171" t="s">
        <v>168</v>
      </c>
      <c r="G93" s="239">
        <v>327.2</v>
      </c>
      <c r="H93" s="239">
        <v>301.02</v>
      </c>
      <c r="I93" s="239"/>
      <c r="J93" s="239"/>
      <c r="K93" s="125">
        <f t="shared" si="9"/>
        <v>301.02</v>
      </c>
      <c r="L93" s="239"/>
      <c r="M93" s="126">
        <f t="shared" si="11"/>
        <v>0.91998777506112472</v>
      </c>
      <c r="N93" s="134" t="s">
        <v>281</v>
      </c>
      <c r="O93" s="136" t="s">
        <v>46</v>
      </c>
      <c r="P93" s="136">
        <v>100</v>
      </c>
      <c r="Q93" s="228">
        <v>100</v>
      </c>
      <c r="R93" s="136" t="s">
        <v>80</v>
      </c>
      <c r="S93" s="136" t="s">
        <v>80</v>
      </c>
      <c r="T93" s="176">
        <f t="shared" si="10"/>
        <v>1</v>
      </c>
      <c r="U93" s="136" t="s">
        <v>80</v>
      </c>
      <c r="V93" s="177" t="s">
        <v>85</v>
      </c>
    </row>
    <row r="94" spans="1:22" ht="15.75" customHeight="1" x14ac:dyDescent="0.2">
      <c r="A94" s="159" t="s">
        <v>33</v>
      </c>
      <c r="B94" s="159">
        <v>2</v>
      </c>
      <c r="C94" s="159" t="s">
        <v>282</v>
      </c>
      <c r="D94" s="361" t="s">
        <v>283</v>
      </c>
      <c r="E94" s="362"/>
      <c r="F94" s="362"/>
      <c r="G94" s="362"/>
      <c r="H94" s="362"/>
      <c r="I94" s="362"/>
      <c r="J94" s="362"/>
      <c r="K94" s="362"/>
      <c r="L94" s="362"/>
      <c r="M94" s="362"/>
      <c r="N94" s="362"/>
      <c r="O94" s="362"/>
      <c r="P94" s="362"/>
      <c r="Q94" s="362"/>
      <c r="R94" s="362"/>
      <c r="S94" s="362"/>
      <c r="T94" s="362"/>
      <c r="U94" s="362"/>
      <c r="V94" s="363"/>
    </row>
    <row r="95" spans="1:22" ht="67.5" customHeight="1" x14ac:dyDescent="0.2">
      <c r="A95" s="386" t="s">
        <v>33</v>
      </c>
      <c r="B95" s="386">
        <v>2</v>
      </c>
      <c r="C95" s="388" t="s">
        <v>284</v>
      </c>
      <c r="D95" s="390" t="s">
        <v>285</v>
      </c>
      <c r="E95" s="392" t="s">
        <v>262</v>
      </c>
      <c r="F95" s="171" t="s">
        <v>168</v>
      </c>
      <c r="G95" s="239">
        <v>0</v>
      </c>
      <c r="H95" s="239">
        <v>0</v>
      </c>
      <c r="I95" s="239"/>
      <c r="J95" s="239"/>
      <c r="K95" s="125">
        <f t="shared" si="9"/>
        <v>0</v>
      </c>
      <c r="L95" s="239"/>
      <c r="M95" s="126" t="e">
        <f t="shared" si="11"/>
        <v>#DIV/0!</v>
      </c>
      <c r="N95" s="394" t="s">
        <v>286</v>
      </c>
      <c r="O95" s="396" t="s">
        <v>79</v>
      </c>
      <c r="P95" s="396">
        <v>1</v>
      </c>
      <c r="Q95" s="398">
        <v>1</v>
      </c>
      <c r="R95" s="396" t="s">
        <v>80</v>
      </c>
      <c r="S95" s="396" t="s">
        <v>80</v>
      </c>
      <c r="T95" s="400">
        <f>IF((Q93/P93)&lt;1,Q93/P93,1)</f>
        <v>1</v>
      </c>
      <c r="U95" s="396" t="s">
        <v>80</v>
      </c>
      <c r="V95" s="402" t="s">
        <v>85</v>
      </c>
    </row>
    <row r="96" spans="1:22" ht="54.75" customHeight="1" x14ac:dyDescent="0.2">
      <c r="A96" s="387"/>
      <c r="B96" s="387"/>
      <c r="C96" s="389"/>
      <c r="D96" s="391"/>
      <c r="E96" s="393"/>
      <c r="F96" s="140" t="s">
        <v>287</v>
      </c>
      <c r="G96" s="180">
        <v>0</v>
      </c>
      <c r="H96" s="180">
        <v>0</v>
      </c>
      <c r="I96" s="180"/>
      <c r="J96" s="180"/>
      <c r="K96" s="125">
        <f t="shared" si="9"/>
        <v>0</v>
      </c>
      <c r="L96" s="180"/>
      <c r="M96" s="126" t="e">
        <f t="shared" si="11"/>
        <v>#DIV/0!</v>
      </c>
      <c r="N96" s="395"/>
      <c r="O96" s="397"/>
      <c r="P96" s="397"/>
      <c r="Q96" s="399"/>
      <c r="R96" s="397"/>
      <c r="S96" s="397"/>
      <c r="T96" s="401"/>
      <c r="U96" s="397"/>
      <c r="V96" s="403"/>
    </row>
    <row r="97" spans="1:23" ht="114.75" customHeight="1" x14ac:dyDescent="0.2">
      <c r="A97" s="374" t="s">
        <v>33</v>
      </c>
      <c r="B97" s="374">
        <v>2</v>
      </c>
      <c r="C97" s="374" t="s">
        <v>182</v>
      </c>
      <c r="D97" s="376" t="s">
        <v>288</v>
      </c>
      <c r="E97" s="377"/>
      <c r="F97" s="377"/>
      <c r="G97" s="377"/>
      <c r="H97" s="377"/>
      <c r="I97" s="377"/>
      <c r="J97" s="377"/>
      <c r="K97" s="377"/>
      <c r="L97" s="377"/>
      <c r="M97" s="378"/>
      <c r="N97" s="154" t="s">
        <v>289</v>
      </c>
      <c r="O97" s="155" t="s">
        <v>79</v>
      </c>
      <c r="P97" s="155">
        <v>1500</v>
      </c>
      <c r="Q97" s="156">
        <v>2485</v>
      </c>
      <c r="R97" s="185">
        <f t="shared" si="8"/>
        <v>1</v>
      </c>
      <c r="S97" s="155" t="s">
        <v>80</v>
      </c>
      <c r="T97" s="155" t="s">
        <v>80</v>
      </c>
      <c r="U97" s="155" t="s">
        <v>80</v>
      </c>
      <c r="V97" s="223" t="s">
        <v>85</v>
      </c>
    </row>
    <row r="98" spans="1:23" ht="117" customHeight="1" x14ac:dyDescent="0.2">
      <c r="A98" s="375"/>
      <c r="B98" s="375"/>
      <c r="C98" s="375"/>
      <c r="D98" s="379"/>
      <c r="E98" s="380"/>
      <c r="F98" s="380"/>
      <c r="G98" s="380"/>
      <c r="H98" s="380"/>
      <c r="I98" s="380"/>
      <c r="J98" s="380"/>
      <c r="K98" s="380"/>
      <c r="L98" s="380"/>
      <c r="M98" s="381"/>
      <c r="N98" s="154" t="s">
        <v>290</v>
      </c>
      <c r="O98" s="155" t="s">
        <v>79</v>
      </c>
      <c r="P98" s="155">
        <v>30000</v>
      </c>
      <c r="Q98" s="156">
        <v>37451</v>
      </c>
      <c r="R98" s="185">
        <f t="shared" si="8"/>
        <v>1</v>
      </c>
      <c r="S98" s="155" t="s">
        <v>80</v>
      </c>
      <c r="T98" s="155" t="s">
        <v>80</v>
      </c>
      <c r="U98" s="155" t="s">
        <v>80</v>
      </c>
      <c r="V98" s="184" t="s">
        <v>85</v>
      </c>
    </row>
    <row r="99" spans="1:23" ht="42.75" customHeight="1" x14ac:dyDescent="0.2">
      <c r="A99" s="241" t="s">
        <v>33</v>
      </c>
      <c r="B99" s="241">
        <v>2</v>
      </c>
      <c r="C99" s="241" t="s">
        <v>169</v>
      </c>
      <c r="D99" s="361" t="s">
        <v>291</v>
      </c>
      <c r="E99" s="362"/>
      <c r="F99" s="362"/>
      <c r="G99" s="362"/>
      <c r="H99" s="362"/>
      <c r="I99" s="362"/>
      <c r="J99" s="362"/>
      <c r="K99" s="362"/>
      <c r="L99" s="362"/>
      <c r="M99" s="362"/>
      <c r="N99" s="362"/>
      <c r="O99" s="362"/>
      <c r="P99" s="362"/>
      <c r="Q99" s="362"/>
      <c r="R99" s="362"/>
      <c r="S99" s="362"/>
      <c r="T99" s="362"/>
      <c r="U99" s="362"/>
      <c r="V99" s="363"/>
    </row>
    <row r="100" spans="1:23" ht="145.5" customHeight="1" x14ac:dyDescent="0.2">
      <c r="A100" s="146" t="s">
        <v>33</v>
      </c>
      <c r="B100" s="146">
        <v>2</v>
      </c>
      <c r="C100" s="238" t="s">
        <v>292</v>
      </c>
      <c r="D100" s="133" t="s">
        <v>293</v>
      </c>
      <c r="E100" s="235" t="s">
        <v>262</v>
      </c>
      <c r="F100" s="171" t="s">
        <v>168</v>
      </c>
      <c r="G100" s="228">
        <v>54577.599999999999</v>
      </c>
      <c r="H100" s="228">
        <v>52217.11</v>
      </c>
      <c r="I100" s="228"/>
      <c r="J100" s="228">
        <v>176.6</v>
      </c>
      <c r="K100" s="125">
        <f t="shared" ref="K100:K112" si="12">H100-I100+J100</f>
        <v>52393.71</v>
      </c>
      <c r="L100" s="239">
        <v>444</v>
      </c>
      <c r="M100" s="126">
        <f t="shared" ref="M100:M127" si="13">IF((K100/(G100-L100))&lt;1,(K100/(G100-L100)),1)</f>
        <v>0.96785933320525519</v>
      </c>
      <c r="N100" s="134" t="s">
        <v>294</v>
      </c>
      <c r="O100" s="136" t="s">
        <v>46</v>
      </c>
      <c r="P100" s="136">
        <v>100</v>
      </c>
      <c r="Q100" s="228">
        <v>95.7</v>
      </c>
      <c r="R100" s="136" t="s">
        <v>80</v>
      </c>
      <c r="S100" s="136" t="s">
        <v>80</v>
      </c>
      <c r="T100" s="176">
        <f t="shared" ref="T100:T112" si="14">IF((Q100/P100)&lt;1,Q100/P100,1)</f>
        <v>0.95700000000000007</v>
      </c>
      <c r="U100" s="136" t="s">
        <v>80</v>
      </c>
      <c r="V100" s="177" t="s">
        <v>295</v>
      </c>
    </row>
    <row r="101" spans="1:23" ht="132.75" customHeight="1" x14ac:dyDescent="0.2">
      <c r="A101" s="374" t="s">
        <v>33</v>
      </c>
      <c r="B101" s="374">
        <v>2</v>
      </c>
      <c r="C101" s="374" t="s">
        <v>216</v>
      </c>
      <c r="D101" s="382" t="s">
        <v>296</v>
      </c>
      <c r="E101" s="383"/>
      <c r="F101" s="383"/>
      <c r="G101" s="383"/>
      <c r="H101" s="383"/>
      <c r="I101" s="383"/>
      <c r="J101" s="383"/>
      <c r="K101" s="383"/>
      <c r="L101" s="383"/>
      <c r="M101" s="384"/>
      <c r="N101" s="154" t="s">
        <v>297</v>
      </c>
      <c r="O101" s="155" t="s">
        <v>40</v>
      </c>
      <c r="P101" s="155">
        <v>500</v>
      </c>
      <c r="Q101" s="156">
        <v>207</v>
      </c>
      <c r="R101" s="185">
        <f t="shared" ref="R101:R108" si="15">IF((Q101/P101)&lt;1,Q101/P101,1)</f>
        <v>0.41399999999999998</v>
      </c>
      <c r="S101" s="155" t="s">
        <v>80</v>
      </c>
      <c r="T101" s="155" t="s">
        <v>80</v>
      </c>
      <c r="U101" s="155" t="s">
        <v>80</v>
      </c>
      <c r="V101" s="184" t="s">
        <v>298</v>
      </c>
    </row>
    <row r="102" spans="1:23" ht="98.25" customHeight="1" x14ac:dyDescent="0.2">
      <c r="A102" s="375"/>
      <c r="B102" s="375"/>
      <c r="C102" s="375"/>
      <c r="D102" s="379"/>
      <c r="E102" s="380"/>
      <c r="F102" s="380"/>
      <c r="G102" s="380"/>
      <c r="H102" s="380"/>
      <c r="I102" s="380"/>
      <c r="J102" s="380"/>
      <c r="K102" s="380"/>
      <c r="L102" s="380"/>
      <c r="M102" s="381"/>
      <c r="N102" s="154" t="s">
        <v>299</v>
      </c>
      <c r="O102" s="155" t="s">
        <v>40</v>
      </c>
      <c r="P102" s="155">
        <v>4800</v>
      </c>
      <c r="Q102" s="156">
        <v>1336</v>
      </c>
      <c r="R102" s="185">
        <f t="shared" si="15"/>
        <v>0.27833333333333332</v>
      </c>
      <c r="S102" s="155" t="s">
        <v>80</v>
      </c>
      <c r="T102" s="155" t="s">
        <v>80</v>
      </c>
      <c r="U102" s="155" t="s">
        <v>80</v>
      </c>
      <c r="V102" s="184" t="s">
        <v>300</v>
      </c>
    </row>
    <row r="103" spans="1:23" ht="17.25" customHeight="1" x14ac:dyDescent="0.2">
      <c r="A103" s="241" t="s">
        <v>33</v>
      </c>
      <c r="B103" s="241">
        <v>2</v>
      </c>
      <c r="C103" s="241" t="s">
        <v>169</v>
      </c>
      <c r="D103" s="361" t="s">
        <v>301</v>
      </c>
      <c r="E103" s="362"/>
      <c r="F103" s="362"/>
      <c r="G103" s="362"/>
      <c r="H103" s="362"/>
      <c r="I103" s="362"/>
      <c r="J103" s="362"/>
      <c r="K103" s="362"/>
      <c r="L103" s="362"/>
      <c r="M103" s="362"/>
      <c r="N103" s="362"/>
      <c r="O103" s="362"/>
      <c r="P103" s="362"/>
      <c r="Q103" s="362"/>
      <c r="R103" s="362"/>
      <c r="S103" s="362"/>
      <c r="T103" s="362"/>
      <c r="U103" s="362"/>
      <c r="V103" s="363"/>
    </row>
    <row r="104" spans="1:23" ht="129.75" customHeight="1" x14ac:dyDescent="0.2">
      <c r="A104" s="148" t="s">
        <v>33</v>
      </c>
      <c r="B104" s="148">
        <v>2</v>
      </c>
      <c r="C104" s="240" t="s">
        <v>302</v>
      </c>
      <c r="D104" s="122" t="s">
        <v>38</v>
      </c>
      <c r="E104" s="235" t="s">
        <v>262</v>
      </c>
      <c r="F104" s="141" t="s">
        <v>168</v>
      </c>
      <c r="G104" s="239">
        <v>3003</v>
      </c>
      <c r="H104" s="239">
        <v>2263.1999999999998</v>
      </c>
      <c r="I104" s="239"/>
      <c r="J104" s="239"/>
      <c r="K104" s="125">
        <f t="shared" si="12"/>
        <v>2263.1999999999998</v>
      </c>
      <c r="L104" s="239"/>
      <c r="M104" s="126">
        <f t="shared" si="13"/>
        <v>0.75364635364635357</v>
      </c>
      <c r="N104" s="134" t="s">
        <v>297</v>
      </c>
      <c r="O104" s="136" t="s">
        <v>40</v>
      </c>
      <c r="P104" s="136">
        <v>500</v>
      </c>
      <c r="Q104" s="228">
        <v>207</v>
      </c>
      <c r="R104" s="136" t="s">
        <v>80</v>
      </c>
      <c r="S104" s="136" t="s">
        <v>80</v>
      </c>
      <c r="T104" s="176">
        <f t="shared" si="14"/>
        <v>0.41399999999999998</v>
      </c>
      <c r="U104" s="136" t="s">
        <v>80</v>
      </c>
      <c r="V104" s="184" t="s">
        <v>298</v>
      </c>
    </row>
    <row r="105" spans="1:23" ht="117" customHeight="1" x14ac:dyDescent="0.2">
      <c r="A105" s="148" t="s">
        <v>33</v>
      </c>
      <c r="B105" s="148">
        <v>2</v>
      </c>
      <c r="C105" s="240" t="s">
        <v>303</v>
      </c>
      <c r="D105" s="122" t="s">
        <v>304</v>
      </c>
      <c r="E105" s="235" t="s">
        <v>262</v>
      </c>
      <c r="F105" s="171" t="s">
        <v>168</v>
      </c>
      <c r="G105" s="239">
        <v>18</v>
      </c>
      <c r="H105" s="239">
        <v>0</v>
      </c>
      <c r="I105" s="239"/>
      <c r="J105" s="239"/>
      <c r="K105" s="125">
        <f t="shared" si="12"/>
        <v>0</v>
      </c>
      <c r="L105" s="239"/>
      <c r="M105" s="126">
        <f t="shared" si="13"/>
        <v>0</v>
      </c>
      <c r="N105" s="134" t="s">
        <v>305</v>
      </c>
      <c r="O105" s="136" t="s">
        <v>40</v>
      </c>
      <c r="P105" s="136">
        <v>4800</v>
      </c>
      <c r="Q105" s="228">
        <v>1336</v>
      </c>
      <c r="R105" s="136" t="s">
        <v>80</v>
      </c>
      <c r="S105" s="136" t="s">
        <v>80</v>
      </c>
      <c r="T105" s="176">
        <f t="shared" si="14"/>
        <v>0.27833333333333332</v>
      </c>
      <c r="U105" s="136" t="s">
        <v>80</v>
      </c>
      <c r="V105" s="184" t="s">
        <v>300</v>
      </c>
    </row>
    <row r="106" spans="1:23" ht="17.25" customHeight="1" x14ac:dyDescent="0.2">
      <c r="A106" s="241" t="s">
        <v>33</v>
      </c>
      <c r="B106" s="241">
        <v>2</v>
      </c>
      <c r="C106" s="241" t="s">
        <v>169</v>
      </c>
      <c r="D106" s="361" t="s">
        <v>291</v>
      </c>
      <c r="E106" s="362"/>
      <c r="F106" s="362"/>
      <c r="G106" s="362"/>
      <c r="H106" s="362"/>
      <c r="I106" s="362"/>
      <c r="J106" s="362"/>
      <c r="K106" s="362"/>
      <c r="L106" s="362"/>
      <c r="M106" s="362"/>
      <c r="N106" s="362"/>
      <c r="O106" s="362"/>
      <c r="P106" s="362"/>
      <c r="Q106" s="362"/>
      <c r="R106" s="362"/>
      <c r="S106" s="362"/>
      <c r="T106" s="362"/>
      <c r="U106" s="362"/>
      <c r="V106" s="363"/>
    </row>
    <row r="107" spans="1:23" ht="124.5" customHeight="1" x14ac:dyDescent="0.2">
      <c r="A107" s="146" t="s">
        <v>33</v>
      </c>
      <c r="B107" s="146">
        <v>2</v>
      </c>
      <c r="C107" s="238" t="s">
        <v>178</v>
      </c>
      <c r="D107" s="147" t="s">
        <v>306</v>
      </c>
      <c r="E107" s="235" t="s">
        <v>262</v>
      </c>
      <c r="F107" s="136" t="s">
        <v>287</v>
      </c>
      <c r="G107" s="239">
        <v>0</v>
      </c>
      <c r="H107" s="239">
        <v>0</v>
      </c>
      <c r="I107" s="239"/>
      <c r="J107" s="239"/>
      <c r="K107" s="125">
        <f t="shared" si="12"/>
        <v>0</v>
      </c>
      <c r="L107" s="239"/>
      <c r="M107" s="126" t="e">
        <f t="shared" si="13"/>
        <v>#DIV/0!</v>
      </c>
      <c r="N107" s="134" t="s">
        <v>307</v>
      </c>
      <c r="O107" s="136" t="s">
        <v>46</v>
      </c>
      <c r="P107" s="136">
        <v>100</v>
      </c>
      <c r="Q107" s="228">
        <v>100</v>
      </c>
      <c r="R107" s="136" t="s">
        <v>80</v>
      </c>
      <c r="S107" s="136" t="s">
        <v>80</v>
      </c>
      <c r="T107" s="176">
        <f t="shared" si="14"/>
        <v>1</v>
      </c>
      <c r="U107" s="136" t="s">
        <v>80</v>
      </c>
      <c r="V107" s="184" t="s">
        <v>85</v>
      </c>
      <c r="W107" s="242"/>
    </row>
    <row r="108" spans="1:23" ht="185.25" customHeight="1" x14ac:dyDescent="0.2">
      <c r="A108" s="243" t="s">
        <v>33</v>
      </c>
      <c r="B108" s="244">
        <v>2</v>
      </c>
      <c r="C108" s="153" t="s">
        <v>268</v>
      </c>
      <c r="D108" s="364" t="s">
        <v>308</v>
      </c>
      <c r="E108" s="365"/>
      <c r="F108" s="365"/>
      <c r="G108" s="365"/>
      <c r="H108" s="365"/>
      <c r="I108" s="365"/>
      <c r="J108" s="365"/>
      <c r="K108" s="365"/>
      <c r="L108" s="365"/>
      <c r="M108" s="366"/>
      <c r="N108" s="154" t="s">
        <v>309</v>
      </c>
      <c r="O108" s="155" t="s">
        <v>46</v>
      </c>
      <c r="P108" s="155">
        <v>100</v>
      </c>
      <c r="Q108" s="156">
        <v>100</v>
      </c>
      <c r="R108" s="185">
        <f t="shared" si="15"/>
        <v>1</v>
      </c>
      <c r="S108" s="155" t="s">
        <v>80</v>
      </c>
      <c r="T108" s="155" t="s">
        <v>80</v>
      </c>
      <c r="U108" s="245" t="s">
        <v>80</v>
      </c>
      <c r="V108" s="223" t="s">
        <v>85</v>
      </c>
    </row>
    <row r="109" spans="1:23" ht="31.5" customHeight="1" x14ac:dyDescent="0.2">
      <c r="A109" s="241" t="s">
        <v>33</v>
      </c>
      <c r="B109" s="241">
        <v>2</v>
      </c>
      <c r="C109" s="241" t="s">
        <v>216</v>
      </c>
      <c r="D109" s="361" t="s">
        <v>310</v>
      </c>
      <c r="E109" s="362"/>
      <c r="F109" s="362"/>
      <c r="G109" s="362"/>
      <c r="H109" s="362"/>
      <c r="I109" s="362"/>
      <c r="J109" s="362"/>
      <c r="K109" s="362"/>
      <c r="L109" s="362"/>
      <c r="M109" s="362"/>
      <c r="N109" s="362"/>
      <c r="O109" s="362"/>
      <c r="P109" s="362"/>
      <c r="Q109" s="362"/>
      <c r="R109" s="362"/>
      <c r="S109" s="362"/>
      <c r="T109" s="362"/>
      <c r="U109" s="362"/>
      <c r="V109" s="363"/>
    </row>
    <row r="110" spans="1:23" ht="115.5" customHeight="1" x14ac:dyDescent="0.2">
      <c r="A110" s="119" t="s">
        <v>33</v>
      </c>
      <c r="B110" s="119">
        <v>2</v>
      </c>
      <c r="C110" s="190" t="s">
        <v>311</v>
      </c>
      <c r="D110" s="139" t="s">
        <v>312</v>
      </c>
      <c r="E110" s="139" t="s">
        <v>262</v>
      </c>
      <c r="F110" s="141" t="s">
        <v>168</v>
      </c>
      <c r="G110" s="180">
        <v>50</v>
      </c>
      <c r="H110" s="180">
        <v>50</v>
      </c>
      <c r="I110" s="180"/>
      <c r="J110" s="180"/>
      <c r="K110" s="125">
        <f t="shared" si="12"/>
        <v>50</v>
      </c>
      <c r="L110" s="180"/>
      <c r="M110" s="174">
        <f t="shared" si="13"/>
        <v>1</v>
      </c>
      <c r="N110" s="140" t="s">
        <v>313</v>
      </c>
      <c r="O110" s="141" t="s">
        <v>314</v>
      </c>
      <c r="P110" s="246">
        <v>40000</v>
      </c>
      <c r="Q110" s="180">
        <v>18000</v>
      </c>
      <c r="R110" s="141" t="s">
        <v>80</v>
      </c>
      <c r="S110" s="141" t="s">
        <v>80</v>
      </c>
      <c r="T110" s="176">
        <f t="shared" si="14"/>
        <v>0.45</v>
      </c>
      <c r="U110" s="136" t="s">
        <v>80</v>
      </c>
      <c r="V110" s="184" t="s">
        <v>315</v>
      </c>
    </row>
    <row r="111" spans="1:23" ht="170.25" customHeight="1" x14ac:dyDescent="0.2">
      <c r="A111" s="119" t="s">
        <v>33</v>
      </c>
      <c r="B111" s="119">
        <v>2</v>
      </c>
      <c r="C111" s="190" t="s">
        <v>316</v>
      </c>
      <c r="D111" s="139" t="s">
        <v>317</v>
      </c>
      <c r="E111" s="139" t="s">
        <v>318</v>
      </c>
      <c r="F111" s="141" t="s">
        <v>168</v>
      </c>
      <c r="G111" s="180">
        <v>350</v>
      </c>
      <c r="H111" s="180">
        <v>318.95999999999998</v>
      </c>
      <c r="I111" s="180"/>
      <c r="J111" s="180"/>
      <c r="K111" s="125">
        <f t="shared" si="12"/>
        <v>318.95999999999998</v>
      </c>
      <c r="L111" s="180"/>
      <c r="M111" s="126">
        <f t="shared" si="13"/>
        <v>0.91131428571428563</v>
      </c>
      <c r="N111" s="140" t="s">
        <v>319</v>
      </c>
      <c r="O111" s="141" t="s">
        <v>203</v>
      </c>
      <c r="P111" s="141">
        <v>15</v>
      </c>
      <c r="Q111" s="156">
        <v>15</v>
      </c>
      <c r="R111" s="141" t="s">
        <v>80</v>
      </c>
      <c r="S111" s="141" t="s">
        <v>80</v>
      </c>
      <c r="T111" s="176">
        <f t="shared" si="14"/>
        <v>1</v>
      </c>
      <c r="U111" s="136" t="s">
        <v>80</v>
      </c>
      <c r="V111" s="247" t="s">
        <v>85</v>
      </c>
    </row>
    <row r="112" spans="1:23" ht="105" customHeight="1" x14ac:dyDescent="0.2">
      <c r="A112" s="119" t="s">
        <v>33</v>
      </c>
      <c r="B112" s="119">
        <v>2</v>
      </c>
      <c r="C112" s="190" t="s">
        <v>320</v>
      </c>
      <c r="D112" s="139" t="s">
        <v>321</v>
      </c>
      <c r="E112" s="139" t="s">
        <v>322</v>
      </c>
      <c r="F112" s="141" t="s">
        <v>168</v>
      </c>
      <c r="G112" s="180">
        <v>700</v>
      </c>
      <c r="H112" s="180">
        <v>196.69</v>
      </c>
      <c r="I112" s="180"/>
      <c r="J112" s="180"/>
      <c r="K112" s="125">
        <f t="shared" si="12"/>
        <v>196.69</v>
      </c>
      <c r="L112" s="180"/>
      <c r="M112" s="126">
        <f t="shared" si="13"/>
        <v>0.28098571428571428</v>
      </c>
      <c r="N112" s="140" t="s">
        <v>323</v>
      </c>
      <c r="O112" s="141" t="s">
        <v>324</v>
      </c>
      <c r="P112" s="141">
        <v>66</v>
      </c>
      <c r="Q112" s="156">
        <v>63.17</v>
      </c>
      <c r="R112" s="141" t="s">
        <v>80</v>
      </c>
      <c r="S112" s="141" t="s">
        <v>80</v>
      </c>
      <c r="T112" s="176">
        <f t="shared" si="14"/>
        <v>0.95712121212121215</v>
      </c>
      <c r="U112" s="141" t="s">
        <v>80</v>
      </c>
      <c r="V112" s="223" t="s">
        <v>325</v>
      </c>
    </row>
    <row r="113" spans="1:25" ht="15" customHeight="1" x14ac:dyDescent="0.25">
      <c r="A113" s="367" t="s">
        <v>326</v>
      </c>
      <c r="B113" s="368"/>
      <c r="C113" s="368"/>
      <c r="D113" s="368"/>
      <c r="E113" s="368"/>
      <c r="F113" s="368"/>
      <c r="G113" s="369"/>
      <c r="H113" s="369"/>
      <c r="I113" s="369"/>
      <c r="J113" s="369"/>
      <c r="K113" s="369"/>
      <c r="L113" s="369"/>
      <c r="M113" s="370"/>
      <c r="N113" s="196"/>
      <c r="O113" s="196"/>
      <c r="P113" s="196"/>
      <c r="Q113" s="196"/>
      <c r="R113" s="196"/>
      <c r="S113" s="196"/>
      <c r="T113" s="196"/>
      <c r="U113" s="196"/>
      <c r="V113" s="196"/>
    </row>
    <row r="114" spans="1:25" ht="19.5" customHeight="1" x14ac:dyDescent="0.25">
      <c r="A114" s="371" t="s">
        <v>230</v>
      </c>
      <c r="B114" s="372"/>
      <c r="C114" s="372"/>
      <c r="D114" s="372"/>
      <c r="E114" s="372"/>
      <c r="F114" s="373"/>
      <c r="G114" s="248">
        <f>G115+G121</f>
        <v>71816.800000000003</v>
      </c>
      <c r="H114" s="248">
        <f t="shared" ref="H114:L114" si="16">H115+H121</f>
        <v>67775.420000000013</v>
      </c>
      <c r="I114" s="248">
        <f t="shared" si="16"/>
        <v>0</v>
      </c>
      <c r="J114" s="248">
        <f t="shared" si="16"/>
        <v>240.6</v>
      </c>
      <c r="K114" s="248">
        <f t="shared" si="16"/>
        <v>68016.02</v>
      </c>
      <c r="L114" s="248">
        <f t="shared" si="16"/>
        <v>631</v>
      </c>
      <c r="M114" s="198">
        <f t="shared" si="13"/>
        <v>0.95547173734087421</v>
      </c>
      <c r="N114" s="310" t="s">
        <v>327</v>
      </c>
      <c r="O114" s="341"/>
      <c r="P114" s="341"/>
      <c r="Q114" s="342"/>
      <c r="R114" s="343">
        <f>SUM(R76,S77,R78:R84,S91,R97:R98,R101:R102,R108)</f>
        <v>12.970666666666666</v>
      </c>
      <c r="S114" s="344"/>
      <c r="T114" s="315" t="s">
        <v>80</v>
      </c>
      <c r="U114" s="345"/>
      <c r="V114" s="199" t="s">
        <v>80</v>
      </c>
    </row>
    <row r="115" spans="1:25" ht="30.75" customHeight="1" x14ac:dyDescent="0.25">
      <c r="A115" s="309" t="s">
        <v>232</v>
      </c>
      <c r="B115" s="284"/>
      <c r="C115" s="284"/>
      <c r="D115" s="284"/>
      <c r="E115" s="284"/>
      <c r="F115" s="285"/>
      <c r="G115" s="205">
        <f>G117+G119</f>
        <v>71816.800000000003</v>
      </c>
      <c r="H115" s="205">
        <f t="shared" ref="H115:L115" si="17">H117+H119</f>
        <v>67775.420000000013</v>
      </c>
      <c r="I115" s="205">
        <f t="shared" si="17"/>
        <v>0</v>
      </c>
      <c r="J115" s="205">
        <f t="shared" si="17"/>
        <v>240.6</v>
      </c>
      <c r="K115" s="205">
        <f t="shared" si="17"/>
        <v>68016.02</v>
      </c>
      <c r="L115" s="205">
        <f t="shared" si="17"/>
        <v>631</v>
      </c>
      <c r="M115" s="201" t="s">
        <v>80</v>
      </c>
      <c r="N115" s="310" t="s">
        <v>328</v>
      </c>
      <c r="O115" s="311"/>
      <c r="P115" s="311"/>
      <c r="Q115" s="312"/>
      <c r="R115" s="313">
        <v>15</v>
      </c>
      <c r="S115" s="314"/>
      <c r="T115" s="315" t="s">
        <v>80</v>
      </c>
      <c r="U115" s="316"/>
      <c r="V115" s="202" t="s">
        <v>80</v>
      </c>
      <c r="W115" s="249"/>
      <c r="Y115" s="203"/>
    </row>
    <row r="116" spans="1:25" ht="15.75" customHeight="1" x14ac:dyDescent="0.25">
      <c r="A116" s="309" t="s">
        <v>234</v>
      </c>
      <c r="B116" s="284"/>
      <c r="C116" s="284"/>
      <c r="D116" s="284"/>
      <c r="E116" s="284"/>
      <c r="F116" s="285"/>
      <c r="G116" s="200"/>
      <c r="H116" s="200"/>
      <c r="I116" s="200"/>
      <c r="J116" s="200"/>
      <c r="K116" s="204"/>
      <c r="L116" s="204"/>
      <c r="M116" s="206" t="s">
        <v>80</v>
      </c>
      <c r="N116" s="348" t="s">
        <v>329</v>
      </c>
      <c r="O116" s="349"/>
      <c r="P116" s="349"/>
      <c r="Q116" s="350"/>
      <c r="R116" s="357">
        <f>R114/R115</f>
        <v>0.8647111111111111</v>
      </c>
      <c r="S116" s="358"/>
      <c r="T116" s="327" t="s">
        <v>80</v>
      </c>
      <c r="U116" s="328"/>
      <c r="V116" s="331" t="s">
        <v>80</v>
      </c>
    </row>
    <row r="117" spans="1:25" ht="31.5" customHeight="1" x14ac:dyDescent="0.25">
      <c r="A117" s="283" t="s">
        <v>236</v>
      </c>
      <c r="B117" s="284"/>
      <c r="C117" s="284"/>
      <c r="D117" s="284"/>
      <c r="E117" s="284"/>
      <c r="F117" s="285"/>
      <c r="G117" s="205">
        <f t="shared" ref="G117:L117" si="18">G87+G88+G93+G100+G104+G105+G110+G111+G112</f>
        <v>71816.800000000003</v>
      </c>
      <c r="H117" s="205">
        <f t="shared" si="18"/>
        <v>67775.420000000013</v>
      </c>
      <c r="I117" s="205">
        <f t="shared" si="18"/>
        <v>0</v>
      </c>
      <c r="J117" s="205">
        <f t="shared" si="18"/>
        <v>240.6</v>
      </c>
      <c r="K117" s="205">
        <f t="shared" si="18"/>
        <v>68016.02</v>
      </c>
      <c r="L117" s="205">
        <f t="shared" si="18"/>
        <v>631</v>
      </c>
      <c r="M117" s="206" t="s">
        <v>80</v>
      </c>
      <c r="N117" s="351"/>
      <c r="O117" s="352"/>
      <c r="P117" s="352"/>
      <c r="Q117" s="353"/>
      <c r="R117" s="359"/>
      <c r="S117" s="360"/>
      <c r="T117" s="329"/>
      <c r="U117" s="330"/>
      <c r="V117" s="332"/>
    </row>
    <row r="118" spans="1:25" ht="17.25" customHeight="1" x14ac:dyDescent="0.25">
      <c r="A118" s="283" t="s">
        <v>237</v>
      </c>
      <c r="B118" s="284"/>
      <c r="C118" s="284"/>
      <c r="D118" s="284"/>
      <c r="E118" s="284"/>
      <c r="F118" s="285"/>
      <c r="G118" s="200">
        <v>0</v>
      </c>
      <c r="H118" s="200">
        <v>0</v>
      </c>
      <c r="I118" s="200">
        <v>0</v>
      </c>
      <c r="J118" s="200">
        <v>0</v>
      </c>
      <c r="K118" s="200">
        <v>0</v>
      </c>
      <c r="L118" s="200">
        <v>0</v>
      </c>
      <c r="M118" s="206" t="s">
        <v>80</v>
      </c>
      <c r="N118" s="354"/>
      <c r="O118" s="355"/>
      <c r="P118" s="355"/>
      <c r="Q118" s="356"/>
      <c r="R118" s="359"/>
      <c r="S118" s="360"/>
      <c r="T118" s="329"/>
      <c r="U118" s="330"/>
      <c r="V118" s="333"/>
    </row>
    <row r="119" spans="1:25" ht="19.5" customHeight="1" x14ac:dyDescent="0.25">
      <c r="A119" s="283" t="s">
        <v>238</v>
      </c>
      <c r="B119" s="284"/>
      <c r="C119" s="284"/>
      <c r="D119" s="284"/>
      <c r="E119" s="284"/>
      <c r="F119" s="285"/>
      <c r="G119" s="200">
        <f>G86</f>
        <v>0</v>
      </c>
      <c r="H119" s="200">
        <f t="shared" ref="H119:L119" si="19">H86</f>
        <v>0</v>
      </c>
      <c r="I119" s="200">
        <f t="shared" si="19"/>
        <v>0</v>
      </c>
      <c r="J119" s="200">
        <f t="shared" si="19"/>
        <v>0</v>
      </c>
      <c r="K119" s="200">
        <f t="shared" si="19"/>
        <v>0</v>
      </c>
      <c r="L119" s="200">
        <f t="shared" si="19"/>
        <v>0</v>
      </c>
      <c r="M119" s="201" t="s">
        <v>80</v>
      </c>
      <c r="N119" s="286" t="s">
        <v>330</v>
      </c>
      <c r="O119" s="286"/>
      <c r="P119" s="286"/>
      <c r="Q119" s="287"/>
      <c r="R119" s="288" t="s">
        <v>80</v>
      </c>
      <c r="S119" s="288"/>
      <c r="T119" s="289">
        <f>SUM(T86:T88,T93,T95,T100,T104:T105,T107,T110:T112)</f>
        <v>9.0261515151515148</v>
      </c>
      <c r="U119" s="289"/>
      <c r="V119" s="207" t="s">
        <v>80</v>
      </c>
    </row>
    <row r="120" spans="1:25" ht="30.75" customHeight="1" x14ac:dyDescent="0.25">
      <c r="A120" s="283" t="s">
        <v>240</v>
      </c>
      <c r="B120" s="284"/>
      <c r="C120" s="284"/>
      <c r="D120" s="284"/>
      <c r="E120" s="284"/>
      <c r="F120" s="285"/>
      <c r="G120" s="200">
        <v>0</v>
      </c>
      <c r="H120" s="200">
        <v>0</v>
      </c>
      <c r="I120" s="200">
        <v>0</v>
      </c>
      <c r="J120" s="200">
        <v>0</v>
      </c>
      <c r="K120" s="200">
        <v>0</v>
      </c>
      <c r="L120" s="200">
        <v>0</v>
      </c>
      <c r="M120" s="201" t="s">
        <v>80</v>
      </c>
      <c r="N120" s="287" t="s">
        <v>331</v>
      </c>
      <c r="O120" s="290"/>
      <c r="P120" s="290"/>
      <c r="Q120" s="291"/>
      <c r="R120" s="292" t="s">
        <v>80</v>
      </c>
      <c r="S120" s="293"/>
      <c r="T120" s="294">
        <v>11</v>
      </c>
      <c r="U120" s="295"/>
      <c r="V120" s="208" t="s">
        <v>80</v>
      </c>
    </row>
    <row r="121" spans="1:25" ht="24" customHeight="1" x14ac:dyDescent="0.25">
      <c r="A121" s="296" t="s">
        <v>242</v>
      </c>
      <c r="B121" s="297"/>
      <c r="C121" s="297"/>
      <c r="D121" s="297"/>
      <c r="E121" s="297"/>
      <c r="F121" s="298"/>
      <c r="G121" s="200">
        <v>0</v>
      </c>
      <c r="H121" s="200">
        <v>0</v>
      </c>
      <c r="I121" s="200">
        <v>0</v>
      </c>
      <c r="J121" s="200">
        <v>0</v>
      </c>
      <c r="K121" s="200">
        <v>0</v>
      </c>
      <c r="L121" s="200">
        <v>0</v>
      </c>
      <c r="M121" s="201" t="s">
        <v>80</v>
      </c>
      <c r="N121" s="299" t="s">
        <v>332</v>
      </c>
      <c r="O121" s="300"/>
      <c r="P121" s="300"/>
      <c r="Q121" s="301"/>
      <c r="R121" s="267" t="s">
        <v>80</v>
      </c>
      <c r="S121" s="267"/>
      <c r="T121" s="289">
        <f>T119/T120</f>
        <v>0.82055922865013775</v>
      </c>
      <c r="U121" s="289"/>
      <c r="V121" s="267" t="s">
        <v>80</v>
      </c>
    </row>
    <row r="122" spans="1:25" ht="5.25" customHeight="1" x14ac:dyDescent="0.25">
      <c r="A122" s="268"/>
      <c r="B122" s="268"/>
      <c r="C122" s="268"/>
      <c r="D122" s="268"/>
      <c r="E122" s="268"/>
      <c r="F122" s="268"/>
      <c r="G122" s="209"/>
      <c r="H122" s="209"/>
      <c r="I122" s="209"/>
      <c r="J122" s="209"/>
      <c r="K122" s="204"/>
      <c r="L122" s="204"/>
      <c r="M122" s="201"/>
      <c r="N122" s="302"/>
      <c r="O122" s="303"/>
      <c r="P122" s="303"/>
      <c r="Q122" s="304"/>
      <c r="R122" s="267"/>
      <c r="S122" s="267"/>
      <c r="T122" s="289"/>
      <c r="U122" s="289"/>
      <c r="V122" s="267"/>
    </row>
    <row r="123" spans="1:25" ht="15" customHeight="1" x14ac:dyDescent="0.25">
      <c r="A123" s="268"/>
      <c r="B123" s="268"/>
      <c r="C123" s="268"/>
      <c r="D123" s="268"/>
      <c r="E123" s="268"/>
      <c r="F123" s="268"/>
      <c r="G123" s="210"/>
      <c r="H123" s="210"/>
      <c r="I123" s="210"/>
      <c r="J123" s="210"/>
      <c r="K123" s="211"/>
      <c r="L123" s="211"/>
      <c r="M123" s="212"/>
      <c r="N123" s="305"/>
      <c r="O123" s="306"/>
      <c r="P123" s="306"/>
      <c r="Q123" s="307"/>
      <c r="R123" s="267"/>
      <c r="S123" s="267"/>
      <c r="T123" s="289"/>
      <c r="U123" s="289"/>
      <c r="V123" s="267"/>
    </row>
    <row r="124" spans="1:25" ht="32.25" customHeight="1" x14ac:dyDescent="0.25">
      <c r="A124" s="269"/>
      <c r="B124" s="270"/>
      <c r="C124" s="270"/>
      <c r="D124" s="270"/>
      <c r="E124" s="270"/>
      <c r="F124" s="271"/>
      <c r="G124" s="213"/>
      <c r="H124" s="213"/>
      <c r="I124" s="213"/>
      <c r="J124" s="213"/>
      <c r="K124" s="214"/>
      <c r="L124" s="214"/>
      <c r="M124" s="215"/>
      <c r="N124" s="272" t="s">
        <v>333</v>
      </c>
      <c r="O124" s="273"/>
      <c r="P124" s="273"/>
      <c r="Q124" s="274"/>
      <c r="R124" s="275">
        <f>0.5*R116+0.3*T121+0.2*M114</f>
        <v>0.86961767161877168</v>
      </c>
      <c r="S124" s="346"/>
      <c r="T124" s="346"/>
      <c r="U124" s="347"/>
      <c r="V124" s="216" t="s">
        <v>80</v>
      </c>
    </row>
    <row r="125" spans="1:25" ht="20.25" customHeight="1" x14ac:dyDescent="0.2">
      <c r="A125" s="278"/>
      <c r="B125" s="278"/>
      <c r="C125" s="278"/>
      <c r="D125" s="278"/>
      <c r="E125" s="278"/>
      <c r="F125" s="278"/>
      <c r="G125" s="217"/>
      <c r="H125" s="217"/>
      <c r="I125" s="217"/>
      <c r="J125" s="217"/>
      <c r="K125" s="217"/>
      <c r="L125" s="217"/>
      <c r="M125" s="217"/>
      <c r="N125" s="279" t="s">
        <v>334</v>
      </c>
      <c r="O125" s="280"/>
      <c r="P125" s="280"/>
      <c r="Q125" s="281"/>
      <c r="R125" s="282" t="str">
        <f>IF(R124&gt;=0.95,"Высокая эффективность",IF(AND(R124&lt;0.95,R124&gt;=0.8),"Средняя эффективность",IF(AND(R124&lt;0.8,R124&gt;=0.7),"Эффективность удовлетворительная",IF(R124&lt;0.7,"Эффективность неудовлетворительная",""))))</f>
        <v>Средняя эффективность</v>
      </c>
      <c r="S125" s="282"/>
      <c r="T125" s="282"/>
      <c r="U125" s="282"/>
      <c r="V125" s="218" t="s">
        <v>80</v>
      </c>
    </row>
    <row r="126" spans="1:25" ht="15" customHeight="1" x14ac:dyDescent="0.25">
      <c r="A126" s="334" t="s">
        <v>335</v>
      </c>
      <c r="B126" s="284"/>
      <c r="C126" s="284"/>
      <c r="D126" s="284"/>
      <c r="E126" s="284"/>
      <c r="F126" s="285"/>
      <c r="G126" s="335"/>
      <c r="H126" s="336"/>
      <c r="I126" s="336"/>
      <c r="J126" s="336"/>
      <c r="K126" s="336"/>
      <c r="L126" s="336"/>
      <c r="M126" s="337"/>
      <c r="N126" s="338"/>
      <c r="O126" s="339"/>
      <c r="P126" s="339"/>
      <c r="Q126" s="340"/>
      <c r="R126" s="335"/>
      <c r="S126" s="337"/>
      <c r="T126" s="335"/>
      <c r="U126" s="337"/>
      <c r="V126" s="250"/>
    </row>
    <row r="127" spans="1:25" ht="17.25" customHeight="1" x14ac:dyDescent="0.25">
      <c r="A127" s="309" t="s">
        <v>230</v>
      </c>
      <c r="B127" s="284"/>
      <c r="C127" s="284"/>
      <c r="D127" s="284"/>
      <c r="E127" s="284"/>
      <c r="F127" s="285"/>
      <c r="G127" s="197">
        <f>G128+G134</f>
        <v>92237.61</v>
      </c>
      <c r="H127" s="197">
        <f t="shared" ref="H127:L127" si="20">H128+H134</f>
        <v>87259.880000000019</v>
      </c>
      <c r="I127" s="197">
        <f t="shared" si="20"/>
        <v>118.69</v>
      </c>
      <c r="J127" s="197">
        <f t="shared" si="20"/>
        <v>387.78</v>
      </c>
      <c r="K127" s="197">
        <f t="shared" si="20"/>
        <v>87528.970000000016</v>
      </c>
      <c r="L127" s="197">
        <f t="shared" si="20"/>
        <v>633</v>
      </c>
      <c r="M127" s="198">
        <f t="shared" si="13"/>
        <v>0.95550835269098378</v>
      </c>
      <c r="N127" s="310" t="s">
        <v>336</v>
      </c>
      <c r="O127" s="341"/>
      <c r="P127" s="341"/>
      <c r="Q127" s="342"/>
      <c r="R127" s="343">
        <f t="shared" ref="R127:R128" si="21">R63+R114</f>
        <v>21.260357547388292</v>
      </c>
      <c r="S127" s="344"/>
      <c r="T127" s="315" t="s">
        <v>80</v>
      </c>
      <c r="U127" s="345"/>
      <c r="V127" s="199" t="s">
        <v>80</v>
      </c>
    </row>
    <row r="128" spans="1:25" ht="30.75" customHeight="1" x14ac:dyDescent="0.25">
      <c r="A128" s="309" t="s">
        <v>232</v>
      </c>
      <c r="B128" s="284"/>
      <c r="C128" s="284"/>
      <c r="D128" s="284"/>
      <c r="E128" s="284"/>
      <c r="F128" s="285"/>
      <c r="G128" s="200">
        <f>G130+G132</f>
        <v>92237.61</v>
      </c>
      <c r="H128" s="200">
        <f t="shared" ref="H128:L128" si="22">H130+H132</f>
        <v>87259.880000000019</v>
      </c>
      <c r="I128" s="200">
        <f t="shared" si="22"/>
        <v>118.69</v>
      </c>
      <c r="J128" s="200">
        <f t="shared" si="22"/>
        <v>387.78</v>
      </c>
      <c r="K128" s="200">
        <f t="shared" si="22"/>
        <v>87528.970000000016</v>
      </c>
      <c r="L128" s="200">
        <f t="shared" si="22"/>
        <v>633</v>
      </c>
      <c r="M128" s="201" t="s">
        <v>80</v>
      </c>
      <c r="N128" s="310" t="s">
        <v>337</v>
      </c>
      <c r="O128" s="311"/>
      <c r="P128" s="311"/>
      <c r="Q128" s="312"/>
      <c r="R128" s="313">
        <f t="shared" si="21"/>
        <v>25</v>
      </c>
      <c r="S128" s="314"/>
      <c r="T128" s="315" t="s">
        <v>80</v>
      </c>
      <c r="U128" s="316"/>
      <c r="V128" s="202" t="s">
        <v>80</v>
      </c>
    </row>
    <row r="129" spans="1:22" ht="18" customHeight="1" x14ac:dyDescent="0.25">
      <c r="A129" s="309" t="s">
        <v>234</v>
      </c>
      <c r="B129" s="284"/>
      <c r="C129" s="284"/>
      <c r="D129" s="284"/>
      <c r="E129" s="284"/>
      <c r="F129" s="285"/>
      <c r="G129" s="200"/>
      <c r="H129" s="200"/>
      <c r="I129" s="200"/>
      <c r="J129" s="200"/>
      <c r="K129" s="205"/>
      <c r="L129" s="204"/>
      <c r="M129" s="206" t="s">
        <v>80</v>
      </c>
      <c r="N129" s="317" t="s">
        <v>338</v>
      </c>
      <c r="O129" s="318"/>
      <c r="P129" s="318"/>
      <c r="Q129" s="319"/>
      <c r="R129" s="323">
        <f>R127/R128</f>
        <v>0.85041430189553169</v>
      </c>
      <c r="S129" s="324"/>
      <c r="T129" s="327" t="s">
        <v>80</v>
      </c>
      <c r="U129" s="328"/>
      <c r="V129" s="331" t="s">
        <v>80</v>
      </c>
    </row>
    <row r="130" spans="1:22" ht="25.5" customHeight="1" x14ac:dyDescent="0.25">
      <c r="A130" s="283" t="s">
        <v>236</v>
      </c>
      <c r="B130" s="284"/>
      <c r="C130" s="284"/>
      <c r="D130" s="284"/>
      <c r="E130" s="284"/>
      <c r="F130" s="285"/>
      <c r="G130" s="200">
        <f t="shared" ref="G130:L130" si="23">G66+G117</f>
        <v>92145.4</v>
      </c>
      <c r="H130" s="200">
        <f t="shared" si="23"/>
        <v>87167.670000000013</v>
      </c>
      <c r="I130" s="200">
        <f t="shared" si="23"/>
        <v>118.69</v>
      </c>
      <c r="J130" s="200">
        <f t="shared" si="23"/>
        <v>387.78</v>
      </c>
      <c r="K130" s="200">
        <f t="shared" si="23"/>
        <v>87436.760000000009</v>
      </c>
      <c r="L130" s="200">
        <f t="shared" si="23"/>
        <v>633</v>
      </c>
      <c r="M130" s="206" t="s">
        <v>80</v>
      </c>
      <c r="N130" s="320"/>
      <c r="O130" s="321"/>
      <c r="P130" s="321"/>
      <c r="Q130" s="322"/>
      <c r="R130" s="325"/>
      <c r="S130" s="326"/>
      <c r="T130" s="329"/>
      <c r="U130" s="330"/>
      <c r="V130" s="332"/>
    </row>
    <row r="131" spans="1:22" ht="15.75" customHeight="1" x14ac:dyDescent="0.25">
      <c r="A131" s="283" t="s">
        <v>237</v>
      </c>
      <c r="B131" s="284"/>
      <c r="C131" s="284"/>
      <c r="D131" s="284"/>
      <c r="E131" s="284"/>
      <c r="F131" s="285"/>
      <c r="G131" s="200">
        <v>0</v>
      </c>
      <c r="H131" s="200">
        <v>0</v>
      </c>
      <c r="I131" s="200">
        <v>0</v>
      </c>
      <c r="J131" s="200">
        <v>0</v>
      </c>
      <c r="K131" s="200">
        <v>0</v>
      </c>
      <c r="L131" s="200">
        <v>0</v>
      </c>
      <c r="M131" s="206" t="s">
        <v>80</v>
      </c>
      <c r="N131" s="320"/>
      <c r="O131" s="321"/>
      <c r="P131" s="321"/>
      <c r="Q131" s="322"/>
      <c r="R131" s="325"/>
      <c r="S131" s="326"/>
      <c r="T131" s="329"/>
      <c r="U131" s="330"/>
      <c r="V131" s="333"/>
    </row>
    <row r="132" spans="1:22" ht="17.25" customHeight="1" x14ac:dyDescent="0.25">
      <c r="A132" s="283" t="s">
        <v>238</v>
      </c>
      <c r="B132" s="284"/>
      <c r="C132" s="284"/>
      <c r="D132" s="284"/>
      <c r="E132" s="284"/>
      <c r="F132" s="285"/>
      <c r="G132" s="200">
        <f t="shared" ref="G132:L132" si="24">G68+G119</f>
        <v>92.21</v>
      </c>
      <c r="H132" s="200">
        <f t="shared" si="24"/>
        <v>92.21</v>
      </c>
      <c r="I132" s="200">
        <f t="shared" si="24"/>
        <v>0</v>
      </c>
      <c r="J132" s="200">
        <f t="shared" si="24"/>
        <v>0</v>
      </c>
      <c r="K132" s="200">
        <f t="shared" si="24"/>
        <v>92.21</v>
      </c>
      <c r="L132" s="200">
        <f t="shared" si="24"/>
        <v>0</v>
      </c>
      <c r="M132" s="201" t="s">
        <v>80</v>
      </c>
      <c r="N132" s="286" t="s">
        <v>339</v>
      </c>
      <c r="O132" s="286"/>
      <c r="P132" s="286"/>
      <c r="Q132" s="287"/>
      <c r="R132" s="288" t="s">
        <v>80</v>
      </c>
      <c r="S132" s="288"/>
      <c r="T132" s="289">
        <f t="shared" ref="T132:T133" si="25">T68+T119</f>
        <v>35.820547796849482</v>
      </c>
      <c r="U132" s="289"/>
      <c r="V132" s="207" t="s">
        <v>80</v>
      </c>
    </row>
    <row r="133" spans="1:22" ht="30" customHeight="1" x14ac:dyDescent="0.25">
      <c r="A133" s="283" t="s">
        <v>240</v>
      </c>
      <c r="B133" s="284"/>
      <c r="C133" s="284"/>
      <c r="D133" s="284"/>
      <c r="E133" s="284"/>
      <c r="F133" s="285"/>
      <c r="G133" s="200">
        <v>0</v>
      </c>
      <c r="H133" s="200">
        <v>0</v>
      </c>
      <c r="I133" s="200">
        <v>0</v>
      </c>
      <c r="J133" s="200">
        <v>0</v>
      </c>
      <c r="K133" s="200">
        <v>0</v>
      </c>
      <c r="L133" s="200">
        <v>0</v>
      </c>
      <c r="M133" s="201" t="s">
        <v>80</v>
      </c>
      <c r="N133" s="287" t="s">
        <v>340</v>
      </c>
      <c r="O133" s="290"/>
      <c r="P133" s="290"/>
      <c r="Q133" s="291"/>
      <c r="R133" s="292" t="s">
        <v>80</v>
      </c>
      <c r="S133" s="293"/>
      <c r="T133" s="294">
        <f t="shared" si="25"/>
        <v>40</v>
      </c>
      <c r="U133" s="295"/>
      <c r="V133" s="208" t="s">
        <v>80</v>
      </c>
    </row>
    <row r="134" spans="1:22" ht="21.75" customHeight="1" x14ac:dyDescent="0.25">
      <c r="A134" s="296" t="s">
        <v>242</v>
      </c>
      <c r="B134" s="297"/>
      <c r="C134" s="297"/>
      <c r="D134" s="297"/>
      <c r="E134" s="297"/>
      <c r="F134" s="298"/>
      <c r="G134" s="200">
        <v>0</v>
      </c>
      <c r="H134" s="200">
        <v>0</v>
      </c>
      <c r="I134" s="200">
        <v>0</v>
      </c>
      <c r="J134" s="200">
        <v>0</v>
      </c>
      <c r="K134" s="200">
        <v>0</v>
      </c>
      <c r="L134" s="200">
        <v>0</v>
      </c>
      <c r="M134" s="201" t="s">
        <v>80</v>
      </c>
      <c r="N134" s="299" t="s">
        <v>341</v>
      </c>
      <c r="O134" s="300"/>
      <c r="P134" s="300"/>
      <c r="Q134" s="301"/>
      <c r="R134" s="267" t="s">
        <v>80</v>
      </c>
      <c r="S134" s="267"/>
      <c r="T134" s="308">
        <f>T132/T133</f>
        <v>0.895513694921237</v>
      </c>
      <c r="U134" s="308"/>
      <c r="V134" s="267" t="s">
        <v>80</v>
      </c>
    </row>
    <row r="135" spans="1:22" ht="3" customHeight="1" x14ac:dyDescent="0.25">
      <c r="A135" s="268"/>
      <c r="B135" s="268"/>
      <c r="C135" s="268"/>
      <c r="D135" s="268"/>
      <c r="E135" s="268"/>
      <c r="F135" s="268"/>
      <c r="G135" s="210"/>
      <c r="H135" s="210"/>
      <c r="I135" s="210"/>
      <c r="J135" s="210"/>
      <c r="K135" s="211"/>
      <c r="L135" s="211"/>
      <c r="M135" s="251"/>
      <c r="N135" s="302"/>
      <c r="O135" s="303"/>
      <c r="P135" s="303"/>
      <c r="Q135" s="304"/>
      <c r="R135" s="267"/>
      <c r="S135" s="267"/>
      <c r="T135" s="308"/>
      <c r="U135" s="308"/>
      <c r="V135" s="267"/>
    </row>
    <row r="136" spans="1:22" ht="15.75" customHeight="1" x14ac:dyDescent="0.25">
      <c r="A136" s="268"/>
      <c r="B136" s="268"/>
      <c r="C136" s="268"/>
      <c r="D136" s="268"/>
      <c r="E136" s="268"/>
      <c r="F136" s="268"/>
      <c r="G136" s="210"/>
      <c r="H136" s="210"/>
      <c r="I136" s="210"/>
      <c r="J136" s="210"/>
      <c r="K136" s="211"/>
      <c r="L136" s="211"/>
      <c r="M136" s="212"/>
      <c r="N136" s="305"/>
      <c r="O136" s="306"/>
      <c r="P136" s="306"/>
      <c r="Q136" s="307"/>
      <c r="R136" s="267"/>
      <c r="S136" s="267"/>
      <c r="T136" s="308"/>
      <c r="U136" s="308"/>
      <c r="V136" s="267"/>
    </row>
    <row r="137" spans="1:22" ht="36.75" customHeight="1" x14ac:dyDescent="0.25">
      <c r="A137" s="269"/>
      <c r="B137" s="270"/>
      <c r="C137" s="270"/>
      <c r="D137" s="270"/>
      <c r="E137" s="270"/>
      <c r="F137" s="271"/>
      <c r="G137" s="213"/>
      <c r="H137" s="213"/>
      <c r="I137" s="213"/>
      <c r="J137" s="213"/>
      <c r="K137" s="214"/>
      <c r="L137" s="214"/>
      <c r="M137" s="215"/>
      <c r="N137" s="272" t="s">
        <v>342</v>
      </c>
      <c r="O137" s="273"/>
      <c r="P137" s="273"/>
      <c r="Q137" s="274"/>
      <c r="R137" s="275">
        <f>0.5*R129+0.3*T134+0.2*M127</f>
        <v>0.88496292996233361</v>
      </c>
      <c r="S137" s="276"/>
      <c r="T137" s="276"/>
      <c r="U137" s="277"/>
      <c r="V137" s="216" t="s">
        <v>80</v>
      </c>
    </row>
    <row r="138" spans="1:22" ht="29.25" customHeight="1" x14ac:dyDescent="0.2">
      <c r="A138" s="278"/>
      <c r="B138" s="278"/>
      <c r="C138" s="278"/>
      <c r="D138" s="278"/>
      <c r="E138" s="278"/>
      <c r="F138" s="278"/>
      <c r="G138" s="217"/>
      <c r="H138" s="217"/>
      <c r="I138" s="217"/>
      <c r="J138" s="217"/>
      <c r="K138" s="217"/>
      <c r="L138" s="217"/>
      <c r="M138" s="217"/>
      <c r="N138" s="279" t="s">
        <v>343</v>
      </c>
      <c r="O138" s="280"/>
      <c r="P138" s="280"/>
      <c r="Q138" s="281"/>
      <c r="R138" s="282" t="str">
        <f>IF(R137&gt;=0.95,"Высокая эффективность",IF(AND(R137&lt;0.95,R137&gt;=0.8),"Средняя эффективность",IF(AND(R137&lt;0.8,R137&gt;=0.7),"Эффективность удовлетворительная",IF(R137&lt;0.7,"Эффективность неудовлетворительная",""))))</f>
        <v>Средняя эффективность</v>
      </c>
      <c r="S138" s="282"/>
      <c r="T138" s="282"/>
      <c r="U138" s="282"/>
      <c r="V138" s="218" t="s">
        <v>80</v>
      </c>
    </row>
    <row r="139" spans="1:22" ht="25.5" customHeight="1" x14ac:dyDescent="0.25">
      <c r="A139" s="252"/>
      <c r="B139" s="252"/>
      <c r="C139" s="252"/>
      <c r="D139" s="253"/>
      <c r="E139" s="254"/>
      <c r="F139" s="255"/>
      <c r="G139" s="255"/>
      <c r="H139" s="255"/>
      <c r="I139" s="255"/>
      <c r="J139" s="255"/>
      <c r="K139" s="255"/>
      <c r="L139" s="255"/>
      <c r="M139" s="255"/>
      <c r="N139" s="255"/>
      <c r="O139" s="255"/>
      <c r="P139" s="255"/>
      <c r="Q139" s="255"/>
      <c r="R139" s="255"/>
      <c r="S139" s="255"/>
      <c r="T139" s="255"/>
      <c r="U139" s="255"/>
      <c r="V139" s="255"/>
    </row>
    <row r="140" spans="1:22" ht="15.75" customHeight="1" x14ac:dyDescent="0.25">
      <c r="A140" s="252"/>
      <c r="B140" s="252"/>
      <c r="C140" s="252"/>
      <c r="D140" s="253"/>
      <c r="E140" s="254"/>
      <c r="F140" s="255"/>
      <c r="G140" s="255"/>
      <c r="H140" s="255"/>
      <c r="I140" s="255"/>
      <c r="J140" s="255"/>
      <c r="K140" s="255"/>
      <c r="L140" s="255"/>
      <c r="M140" s="255"/>
      <c r="N140" s="255"/>
      <c r="O140" s="255"/>
      <c r="P140" s="255"/>
      <c r="Q140" s="255"/>
      <c r="R140" s="255"/>
      <c r="S140" s="255"/>
      <c r="T140" s="255"/>
      <c r="U140" s="255"/>
      <c r="V140" s="255"/>
    </row>
    <row r="141" spans="1:22" ht="15.75" customHeight="1" x14ac:dyDescent="0.25">
      <c r="A141" s="252"/>
      <c r="B141" s="252"/>
      <c r="C141" s="252"/>
      <c r="D141" s="253"/>
      <c r="E141" s="254"/>
      <c r="F141" s="255"/>
      <c r="G141" s="255"/>
      <c r="H141" s="255"/>
      <c r="I141" s="255"/>
      <c r="J141" s="255"/>
      <c r="K141" s="255"/>
      <c r="L141" s="255"/>
      <c r="M141" s="255"/>
      <c r="N141" s="255"/>
      <c r="O141" s="255"/>
      <c r="P141" s="255"/>
      <c r="Q141" s="255"/>
      <c r="R141" s="255"/>
      <c r="S141" s="255"/>
      <c r="T141" s="255"/>
      <c r="U141" s="255"/>
      <c r="V141" s="255"/>
    </row>
  </sheetData>
  <sheetProtection algorithmName="SHA-512" hashValue="7Ywct6fe5nQcjoyHiNEYxHGSp+87+kDbwIsgiN1SSmyr2U0/SZTSVUP0OriuSi1UAc5lAFjnYsEIb3arxQEi9w==" saltValue="iZBZ2n+sK/XP1ZapCRBmSQ==" spinCount="100000" sheet="1" objects="1" scenarios="1" formatColumns="0" formatRows="0"/>
  <mergeCells count="234">
    <mergeCell ref="A1:V1"/>
    <mergeCell ref="A4:C4"/>
    <mergeCell ref="D4:D6"/>
    <mergeCell ref="E4:E6"/>
    <mergeCell ref="F4:F6"/>
    <mergeCell ref="G4:K4"/>
    <mergeCell ref="L4:L6"/>
    <mergeCell ref="M4:M6"/>
    <mergeCell ref="N4:U4"/>
    <mergeCell ref="V4:V6"/>
    <mergeCell ref="A5:A6"/>
    <mergeCell ref="B5:B6"/>
    <mergeCell ref="C5:C6"/>
    <mergeCell ref="G5:G6"/>
    <mergeCell ref="H5:I5"/>
    <mergeCell ref="J5:J6"/>
    <mergeCell ref="K5:K6"/>
    <mergeCell ref="N5:N6"/>
    <mergeCell ref="O5:O6"/>
    <mergeCell ref="P5:P6"/>
    <mergeCell ref="Q5:Q6"/>
    <mergeCell ref="R5:S5"/>
    <mergeCell ref="T5:U5"/>
    <mergeCell ref="A8:A16"/>
    <mergeCell ref="B8:B16"/>
    <mergeCell ref="C8:C16"/>
    <mergeCell ref="D8:M16"/>
    <mergeCell ref="A17:A19"/>
    <mergeCell ref="B17:B19"/>
    <mergeCell ref="C17:C19"/>
    <mergeCell ref="D17:V17"/>
    <mergeCell ref="D18:M19"/>
    <mergeCell ref="D22:M22"/>
    <mergeCell ref="D23:V23"/>
    <mergeCell ref="A27:A31"/>
    <mergeCell ref="B27:B31"/>
    <mergeCell ref="C27:C31"/>
    <mergeCell ref="D27:D31"/>
    <mergeCell ref="N27:N31"/>
    <mergeCell ref="A41:A42"/>
    <mergeCell ref="B41:B42"/>
    <mergeCell ref="C41:C42"/>
    <mergeCell ref="D41:D42"/>
    <mergeCell ref="E41:E42"/>
    <mergeCell ref="N41:N42"/>
    <mergeCell ref="O41:O42"/>
    <mergeCell ref="P41:P42"/>
    <mergeCell ref="Q41:Q42"/>
    <mergeCell ref="R41:R42"/>
    <mergeCell ref="S41:S42"/>
    <mergeCell ref="T41:T42"/>
    <mergeCell ref="U41:U42"/>
    <mergeCell ref="V41:V42"/>
    <mergeCell ref="D43:M43"/>
    <mergeCell ref="D44:V44"/>
    <mergeCell ref="A47:A48"/>
    <mergeCell ref="B47:B48"/>
    <mergeCell ref="C47:C48"/>
    <mergeCell ref="D47:M48"/>
    <mergeCell ref="D49:V49"/>
    <mergeCell ref="A57:A58"/>
    <mergeCell ref="B57:B58"/>
    <mergeCell ref="C57:C58"/>
    <mergeCell ref="D57:M58"/>
    <mergeCell ref="D59:V59"/>
    <mergeCell ref="A62:F62"/>
    <mergeCell ref="G62:M62"/>
    <mergeCell ref="A63:F63"/>
    <mergeCell ref="N63:Q63"/>
    <mergeCell ref="R63:S63"/>
    <mergeCell ref="T63:U63"/>
    <mergeCell ref="A64:F64"/>
    <mergeCell ref="N64:Q64"/>
    <mergeCell ref="R64:S64"/>
    <mergeCell ref="T64:U64"/>
    <mergeCell ref="A65:F65"/>
    <mergeCell ref="N65:Q67"/>
    <mergeCell ref="R65:S67"/>
    <mergeCell ref="T65:U67"/>
    <mergeCell ref="V65:V67"/>
    <mergeCell ref="A66:F66"/>
    <mergeCell ref="A67:F67"/>
    <mergeCell ref="A68:F68"/>
    <mergeCell ref="N68:Q68"/>
    <mergeCell ref="R68:S68"/>
    <mergeCell ref="T68:U68"/>
    <mergeCell ref="A69:F69"/>
    <mergeCell ref="N69:Q69"/>
    <mergeCell ref="R69:S69"/>
    <mergeCell ref="T69:U69"/>
    <mergeCell ref="A70:F70"/>
    <mergeCell ref="N70:Q72"/>
    <mergeCell ref="R70:S72"/>
    <mergeCell ref="T70:U72"/>
    <mergeCell ref="V70:V72"/>
    <mergeCell ref="A71:F71"/>
    <mergeCell ref="A72:F72"/>
    <mergeCell ref="A73:F73"/>
    <mergeCell ref="N73:Q73"/>
    <mergeCell ref="R73:U73"/>
    <mergeCell ref="A74:F74"/>
    <mergeCell ref="N74:Q74"/>
    <mergeCell ref="R74:U74"/>
    <mergeCell ref="D75:V75"/>
    <mergeCell ref="A76:A83"/>
    <mergeCell ref="B76:B83"/>
    <mergeCell ref="C76:C83"/>
    <mergeCell ref="D76:M83"/>
    <mergeCell ref="D84:M84"/>
    <mergeCell ref="D85:V85"/>
    <mergeCell ref="A86:A87"/>
    <mergeCell ref="B86:B87"/>
    <mergeCell ref="C86:C87"/>
    <mergeCell ref="D86:D87"/>
    <mergeCell ref="E86:E87"/>
    <mergeCell ref="N86:N87"/>
    <mergeCell ref="O86:O87"/>
    <mergeCell ref="P86:P87"/>
    <mergeCell ref="Q86:Q87"/>
    <mergeCell ref="R86:R87"/>
    <mergeCell ref="S86:S87"/>
    <mergeCell ref="T86:T87"/>
    <mergeCell ref="U86:U87"/>
    <mergeCell ref="V86:V87"/>
    <mergeCell ref="D89:V89"/>
    <mergeCell ref="D91:M91"/>
    <mergeCell ref="D92:V92"/>
    <mergeCell ref="D94:V94"/>
    <mergeCell ref="A95:A96"/>
    <mergeCell ref="B95:B96"/>
    <mergeCell ref="C95:C96"/>
    <mergeCell ref="D95:D96"/>
    <mergeCell ref="E95:E96"/>
    <mergeCell ref="N95:N96"/>
    <mergeCell ref="O95:O96"/>
    <mergeCell ref="P95:P96"/>
    <mergeCell ref="Q95:Q96"/>
    <mergeCell ref="R95:R96"/>
    <mergeCell ref="S95:S96"/>
    <mergeCell ref="T95:T96"/>
    <mergeCell ref="U95:U96"/>
    <mergeCell ref="V95:V96"/>
    <mergeCell ref="A97:A98"/>
    <mergeCell ref="B97:B98"/>
    <mergeCell ref="C97:C98"/>
    <mergeCell ref="D97:M98"/>
    <mergeCell ref="D99:V99"/>
    <mergeCell ref="A101:A102"/>
    <mergeCell ref="B101:B102"/>
    <mergeCell ref="C101:C102"/>
    <mergeCell ref="D101:M102"/>
    <mergeCell ref="D103:V103"/>
    <mergeCell ref="D106:V106"/>
    <mergeCell ref="D108:M108"/>
    <mergeCell ref="D109:V109"/>
    <mergeCell ref="A113:F113"/>
    <mergeCell ref="G113:M113"/>
    <mergeCell ref="A114:F114"/>
    <mergeCell ref="N114:Q114"/>
    <mergeCell ref="R114:S114"/>
    <mergeCell ref="T114:U114"/>
    <mergeCell ref="A115:F115"/>
    <mergeCell ref="N115:Q115"/>
    <mergeCell ref="R115:S115"/>
    <mergeCell ref="T115:U115"/>
    <mergeCell ref="A116:F116"/>
    <mergeCell ref="N116:Q118"/>
    <mergeCell ref="R116:S118"/>
    <mergeCell ref="T116:U118"/>
    <mergeCell ref="V116:V118"/>
    <mergeCell ref="A117:F117"/>
    <mergeCell ref="A118:F118"/>
    <mergeCell ref="A119:F119"/>
    <mergeCell ref="N119:Q119"/>
    <mergeCell ref="R119:S119"/>
    <mergeCell ref="T119:U119"/>
    <mergeCell ref="A120:F120"/>
    <mergeCell ref="N120:Q120"/>
    <mergeCell ref="R120:S120"/>
    <mergeCell ref="T120:U120"/>
    <mergeCell ref="A121:F121"/>
    <mergeCell ref="N121:Q123"/>
    <mergeCell ref="R121:S123"/>
    <mergeCell ref="T121:U123"/>
    <mergeCell ref="V121:V123"/>
    <mergeCell ref="A122:F122"/>
    <mergeCell ref="A123:F123"/>
    <mergeCell ref="A124:F124"/>
    <mergeCell ref="N124:Q124"/>
    <mergeCell ref="R124:U124"/>
    <mergeCell ref="A125:F125"/>
    <mergeCell ref="N125:Q125"/>
    <mergeCell ref="R125:U125"/>
    <mergeCell ref="A126:F126"/>
    <mergeCell ref="G126:M126"/>
    <mergeCell ref="N126:Q126"/>
    <mergeCell ref="R126:S126"/>
    <mergeCell ref="T126:U126"/>
    <mergeCell ref="A127:F127"/>
    <mergeCell ref="N127:Q127"/>
    <mergeCell ref="R127:S127"/>
    <mergeCell ref="T127:U127"/>
    <mergeCell ref="A128:F128"/>
    <mergeCell ref="N128:Q128"/>
    <mergeCell ref="R128:S128"/>
    <mergeCell ref="T128:U128"/>
    <mergeCell ref="A129:F129"/>
    <mergeCell ref="N129:Q131"/>
    <mergeCell ref="R129:S131"/>
    <mergeCell ref="T129:U131"/>
    <mergeCell ref="V129:V131"/>
    <mergeCell ref="A130:F130"/>
    <mergeCell ref="A131:F131"/>
    <mergeCell ref="A132:F132"/>
    <mergeCell ref="N132:Q132"/>
    <mergeCell ref="R132:S132"/>
    <mergeCell ref="T132:U132"/>
    <mergeCell ref="A133:F133"/>
    <mergeCell ref="N133:Q133"/>
    <mergeCell ref="R133:S133"/>
    <mergeCell ref="T133:U133"/>
    <mergeCell ref="A134:F134"/>
    <mergeCell ref="N134:Q136"/>
    <mergeCell ref="R134:S136"/>
    <mergeCell ref="T134:U136"/>
    <mergeCell ref="V134:V136"/>
    <mergeCell ref="A135:F135"/>
    <mergeCell ref="A136:F136"/>
    <mergeCell ref="A137:F137"/>
    <mergeCell ref="N137:Q137"/>
    <mergeCell ref="R137:U137"/>
    <mergeCell ref="A138:F138"/>
    <mergeCell ref="N138:Q138"/>
    <mergeCell ref="R138:U138"/>
  </mergeCells>
  <conditionalFormatting sqref="S142:U1048576 R89:R1048576 S89:T141 U1:U141 R1:T88">
    <cfRule type="containsErrors" dxfId="24" priority="41">
      <formula>ISERROR(R1)</formula>
    </cfRule>
  </conditionalFormatting>
  <conditionalFormatting sqref="T95">
    <cfRule type="containsErrors" dxfId="23" priority="42">
      <formula>ISERROR(R1)</formula>
    </cfRule>
  </conditionalFormatting>
  <conditionalFormatting sqref="S142:U1048576 R89:R1048576 S89:T141 U1:U141 R1:T88">
    <cfRule type="containsErrors" dxfId="22" priority="40">
      <formula>ISERROR(R1)</formula>
    </cfRule>
  </conditionalFormatting>
  <conditionalFormatting sqref="T95">
    <cfRule type="containsErrors" dxfId="21" priority="43">
      <formula>ISERROR(R1)</formula>
    </cfRule>
  </conditionalFormatting>
  <conditionalFormatting sqref="M1:M1048576">
    <cfRule type="containsErrors" dxfId="20" priority="39">
      <formula>ISERROR(M1)</formula>
    </cfRule>
  </conditionalFormatting>
  <conditionalFormatting sqref="R125:U125 R138:U138 R74:U74">
    <cfRule type="containsErrors" dxfId="19" priority="38">
      <formula>ISERROR(R74)</formula>
    </cfRule>
  </conditionalFormatting>
  <conditionalFormatting sqref="R93:U93 R95:U96 R100:U100 R104:U105 R107:U107 M34 R24:U42 R45:U46 R50:U56 R60:U61 R68:V72 R86:U88">
    <cfRule type="containsErrors" dxfId="18" priority="35">
      <formula>ISERROR(M24)</formula>
    </cfRule>
  </conditionalFormatting>
  <conditionalFormatting sqref="T95">
    <cfRule type="containsErrors" dxfId="17" priority="44">
      <formula>ISERROR(M24)</formula>
    </cfRule>
  </conditionalFormatting>
  <conditionalFormatting sqref="M1:M1048576">
    <cfRule type="containsErrors" dxfId="16" priority="34">
      <formula>ISERROR(M1)</formula>
    </cfRule>
  </conditionalFormatting>
  <conditionalFormatting sqref="R90:U90">
    <cfRule type="containsErrors" dxfId="15" priority="33">
      <formula>ISERROR(R90)</formula>
    </cfRule>
  </conditionalFormatting>
  <conditionalFormatting sqref="R91:U91 R97:U98 R101:U102 R8:U16 R18:U22 R43:U43 R47:U48 R57:U58 R63:V67 R76:U84">
    <cfRule type="containsErrors" dxfId="14" priority="32">
      <formula>ISERROR(R8)</formula>
    </cfRule>
  </conditionalFormatting>
  <conditionalFormatting sqref="R73:V74">
    <cfRule type="containsErrors" dxfId="13" priority="21">
      <formula>ISERROR(R73)</formula>
    </cfRule>
  </conditionalFormatting>
  <conditionalFormatting sqref="R90:U90">
    <cfRule type="containsErrors" dxfId="12" priority="18">
      <formula>ISERROR(R90)</formula>
    </cfRule>
  </conditionalFormatting>
  <conditionalFormatting sqref="R110:U112">
    <cfRule type="containsErrors" dxfId="11" priority="13">
      <formula>ISERROR(R110)</formula>
    </cfRule>
  </conditionalFormatting>
  <conditionalFormatting sqref="R108:U108">
    <cfRule type="containsErrors" dxfId="10" priority="12">
      <formula>ISERROR(R108)</formula>
    </cfRule>
  </conditionalFormatting>
  <conditionalFormatting sqref="R110:U112">
    <cfRule type="containsErrors" dxfId="9" priority="11">
      <formula>ISERROR(R110)</formula>
    </cfRule>
  </conditionalFormatting>
  <conditionalFormatting sqref="R114:V118">
    <cfRule type="containsErrors" dxfId="8" priority="10">
      <formula>ISERROR(R114)</formula>
    </cfRule>
  </conditionalFormatting>
  <conditionalFormatting sqref="R124:V125">
    <cfRule type="containsErrors" dxfId="7" priority="9">
      <formula>ISERROR(R124)</formula>
    </cfRule>
  </conditionalFormatting>
  <conditionalFormatting sqref="R119:V123">
    <cfRule type="containsErrors" dxfId="6" priority="8">
      <formula>ISERROR(R119)</formula>
    </cfRule>
  </conditionalFormatting>
  <conditionalFormatting sqref="R127:V131">
    <cfRule type="containsErrors" dxfId="5" priority="7">
      <formula>ISERROR(R127)</formula>
    </cfRule>
  </conditionalFormatting>
  <conditionalFormatting sqref="R132:V136">
    <cfRule type="containsErrors" dxfId="4" priority="6">
      <formula>ISERROR(R132)</formula>
    </cfRule>
  </conditionalFormatting>
  <conditionalFormatting sqref="R137:V138">
    <cfRule type="containsErrors" dxfId="3" priority="5">
      <formula>ISERROR(R137)</formula>
    </cfRule>
  </conditionalFormatting>
  <conditionalFormatting sqref="M127 M114 M63">
    <cfRule type="containsErrors" dxfId="2" priority="4">
      <formula>ISERROR(M63)</formula>
    </cfRule>
  </conditionalFormatting>
  <conditionalFormatting sqref="T88">
    <cfRule type="containsErrors" dxfId="1" priority="2">
      <formula>ISERROR(T88)</formula>
    </cfRule>
  </conditionalFormatting>
  <conditionalFormatting sqref="T88">
    <cfRule type="containsErrors" dxfId="0" priority="1">
      <formula>ISERROR(T88)</formula>
    </cfRule>
  </conditionalFormatting>
  <pageMargins left="0.78740157480314954" right="0.78740157480314954" top="0.78740157480314954" bottom="0.39370078740157477" header="0" footer="0"/>
  <pageSetup paperSize="9" scale="49" firstPageNumber="2147483648" fitToHeight="0" orientation="landscape" errors="blank"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БГ Форма 3</vt:lpstr>
      <vt:lpstr>БГ_Форма 2</vt:lpstr>
      <vt:lpstr>БГ Форма 1_2022</vt:lpstr>
      <vt:lpstr>'БГ Форма 1_2022'!Область_печати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User_ugz</cp:lastModifiedBy>
  <cp:revision>64</cp:revision>
  <cp:lastPrinted>2023-04-20T11:09:50Z</cp:lastPrinted>
  <dcterms:created xsi:type="dcterms:W3CDTF">2006-09-28T05:33:49Z</dcterms:created>
  <dcterms:modified xsi:type="dcterms:W3CDTF">2023-04-20T11:52:30Z</dcterms:modified>
</cp:coreProperties>
</file>